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ramya.g01\OneDrive - Mphasis\Desktop\Desktop Files\Qtr close Files\FY'25\Q4'25\Trend Sheet\"/>
    </mc:Choice>
  </mc:AlternateContent>
  <xr:revisionPtr revIDLastSave="0" documentId="13_ncr:1_{93E912F0-0EFE-4CB9-9910-A5DBE29041B6}" xr6:coauthVersionLast="47" xr6:coauthVersionMax="47" xr10:uidLastSave="{00000000-0000-0000-0000-000000000000}"/>
  <bookViews>
    <workbookView xWindow="-120" yWindow="-120" windowWidth="20730" windowHeight="11160" tabRatio="841" xr2:uid="{00000000-000D-0000-FFFF-FFFF00000000}"/>
  </bookViews>
  <sheets>
    <sheet name="Summary" sheetId="9" r:id="rId1"/>
    <sheet name="P&amp;L Statement" sheetId="16" r:id="rId2"/>
    <sheet name="KPI PL" sheetId="17" r:id="rId3"/>
    <sheet name="Balance Sheet" sheetId="10" r:id="rId4"/>
    <sheet name="KPI BS" sheetId="4" r:id="rId5"/>
    <sheet name="Segment Financials" sheetId="18" r:id="rId6"/>
    <sheet name="Revenue Details" sheetId="6" r:id="rId7"/>
    <sheet name="Operational Metrics" sheetId="14" r:id="rId8"/>
  </sheets>
  <definedNames>
    <definedName name="_xlnm.Print_Area" localSheetId="3">'Balance Sheet'!$A$1:$A$44</definedName>
    <definedName name="_xlnm.Print_Area" localSheetId="4">'KPI BS'!$A$1:$A$11</definedName>
    <definedName name="_xlnm.Print_Area" localSheetId="2">'KPI PL'!$A$1:$A$35</definedName>
    <definedName name="_xlnm.Print_Area" localSheetId="1">'P&amp;L Statement'!$A$1:$A$43</definedName>
    <definedName name="_xlnm.Print_Area" localSheetId="5">'Segment Financials'!$A$1:$A$31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2" i="14" l="1"/>
  <c r="Q6" i="14" l="1"/>
  <c r="Q11" i="14"/>
  <c r="Q13" i="6"/>
  <c r="Q17" i="6"/>
  <c r="Q22" i="6"/>
  <c r="Q26" i="6"/>
  <c r="Q33" i="6"/>
  <c r="Q38" i="6"/>
  <c r="Q47" i="6"/>
  <c r="Q51" i="6"/>
  <c r="Q58" i="6"/>
  <c r="Q62" i="6"/>
  <c r="Q13" i="18"/>
  <c r="Q20" i="18"/>
  <c r="Q22" i="18"/>
  <c r="Q23" i="18"/>
  <c r="Q24" i="18"/>
  <c r="Q25" i="18"/>
  <c r="Q26" i="18"/>
  <c r="Q17" i="10"/>
  <c r="Q23" i="10"/>
  <c r="Q29" i="10"/>
  <c r="Q34" i="10"/>
  <c r="Q40" i="10"/>
  <c r="Q10" i="16"/>
  <c r="Q11" i="16"/>
  <c r="Q17" i="16"/>
  <c r="Q22" i="16"/>
  <c r="Q35" i="16"/>
  <c r="P47" i="6"/>
  <c r="P42" i="6" s="1"/>
  <c r="P35" i="16"/>
  <c r="P22" i="14"/>
  <c r="P11" i="14"/>
  <c r="P6" i="14"/>
  <c r="P62" i="6"/>
  <c r="P58" i="6"/>
  <c r="P55" i="6" s="1"/>
  <c r="P51" i="6"/>
  <c r="P38" i="6"/>
  <c r="P33" i="6"/>
  <c r="P32" i="6" s="1"/>
  <c r="P26" i="6"/>
  <c r="P22" i="6"/>
  <c r="P21" i="6" s="1"/>
  <c r="P17" i="6"/>
  <c r="P13" i="6"/>
  <c r="P12" i="6" s="1"/>
  <c r="P26" i="18"/>
  <c r="P25" i="18"/>
  <c r="P24" i="18"/>
  <c r="P23" i="18"/>
  <c r="P22" i="18"/>
  <c r="P20" i="18"/>
  <c r="P13" i="18"/>
  <c r="P40" i="10"/>
  <c r="P34" i="10"/>
  <c r="P29" i="10"/>
  <c r="P23" i="10"/>
  <c r="P17" i="10"/>
  <c r="P22" i="16"/>
  <c r="P17" i="16"/>
  <c r="P11" i="16"/>
  <c r="P10" i="16"/>
  <c r="O22" i="14"/>
  <c r="O11" i="14"/>
  <c r="O6" i="14"/>
  <c r="O62" i="6"/>
  <c r="O58" i="6"/>
  <c r="O55" i="6" s="1"/>
  <c r="O51" i="6"/>
  <c r="O47" i="6"/>
  <c r="O42" i="6" s="1"/>
  <c r="O38" i="6"/>
  <c r="O33" i="6"/>
  <c r="O32" i="6" s="1"/>
  <c r="O26" i="6"/>
  <c r="O22" i="6"/>
  <c r="O19" i="6" s="1"/>
  <c r="O17" i="6"/>
  <c r="O13" i="6"/>
  <c r="O12" i="6" s="1"/>
  <c r="O22" i="18"/>
  <c r="O23" i="18"/>
  <c r="O24" i="18"/>
  <c r="O25" i="18"/>
  <c r="O26" i="18"/>
  <c r="O20" i="18"/>
  <c r="O13" i="18"/>
  <c r="O40" i="10"/>
  <c r="O34" i="10"/>
  <c r="O29" i="10"/>
  <c r="O23" i="10"/>
  <c r="O17" i="10"/>
  <c r="Q55" i="6" l="1"/>
  <c r="Q46" i="6"/>
  <c r="Q32" i="6"/>
  <c r="Q19" i="6"/>
  <c r="Q10" i="6"/>
  <c r="Q53" i="6"/>
  <c r="Q30" i="6"/>
  <c r="Q28" i="6"/>
  <c r="Q8" i="6"/>
  <c r="Q12" i="6"/>
  <c r="Q27" i="18"/>
  <c r="Q41" i="10"/>
  <c r="Q24" i="10"/>
  <c r="Q14" i="16"/>
  <c r="Q20" i="16"/>
  <c r="Q57" i="6"/>
  <c r="Q40" i="6"/>
  <c r="Q21" i="6"/>
  <c r="Q44" i="6"/>
  <c r="Q42" i="6"/>
  <c r="Q25" i="16"/>
  <c r="P57" i="6"/>
  <c r="P53" i="6"/>
  <c r="P46" i="6"/>
  <c r="P40" i="6"/>
  <c r="P44" i="6"/>
  <c r="P28" i="6"/>
  <c r="P30" i="6"/>
  <c r="P19" i="6"/>
  <c r="P8" i="6"/>
  <c r="P10" i="6"/>
  <c r="P27" i="18"/>
  <c r="P41" i="10"/>
  <c r="P24" i="10"/>
  <c r="P14" i="16"/>
  <c r="P15" i="16" s="1"/>
  <c r="P20" i="16"/>
  <c r="P25" i="16"/>
  <c r="O53" i="6"/>
  <c r="O57" i="6"/>
  <c r="O44" i="6"/>
  <c r="O46" i="6"/>
  <c r="O28" i="6"/>
  <c r="O30" i="6"/>
  <c r="O21" i="6"/>
  <c r="O8" i="6"/>
  <c r="O10" i="6"/>
  <c r="O40" i="6"/>
  <c r="O27" i="18"/>
  <c r="O41" i="10"/>
  <c r="O24" i="10"/>
  <c r="Q15" i="16" l="1"/>
  <c r="Q27" i="16"/>
  <c r="P27" i="16"/>
  <c r="P28" i="16" s="1"/>
  <c r="O35" i="16"/>
  <c r="O22" i="16"/>
  <c r="O17" i="16"/>
  <c r="O11" i="16"/>
  <c r="O10" i="16"/>
  <c r="N22" i="14"/>
  <c r="N11" i="14"/>
  <c r="N6" i="14"/>
  <c r="N62" i="6"/>
  <c r="N58" i="6"/>
  <c r="N55" i="6" s="1"/>
  <c r="N51" i="6"/>
  <c r="N47" i="6"/>
  <c r="N42" i="6" s="1"/>
  <c r="N38" i="6"/>
  <c r="N33" i="6"/>
  <c r="N32" i="6" s="1"/>
  <c r="N26" i="6"/>
  <c r="N22" i="6"/>
  <c r="N21" i="6" s="1"/>
  <c r="N17" i="6"/>
  <c r="N13" i="6"/>
  <c r="N10" i="6" s="1"/>
  <c r="N26" i="18"/>
  <c r="N25" i="18"/>
  <c r="N24" i="18"/>
  <c r="N23" i="18"/>
  <c r="N22" i="18"/>
  <c r="N20" i="18"/>
  <c r="N13" i="18"/>
  <c r="N40" i="10"/>
  <c r="N34" i="10"/>
  <c r="N29" i="10"/>
  <c r="N23" i="10"/>
  <c r="N17" i="10"/>
  <c r="N35" i="16"/>
  <c r="N22" i="16"/>
  <c r="N17" i="16"/>
  <c r="N11" i="16"/>
  <c r="N10" i="16"/>
  <c r="M22" i="14"/>
  <c r="M11" i="14"/>
  <c r="M6" i="14"/>
  <c r="M62" i="6"/>
  <c r="M58" i="6"/>
  <c r="M57" i="6" s="1"/>
  <c r="M51" i="6"/>
  <c r="M47" i="6"/>
  <c r="M40" i="6" s="1"/>
  <c r="M38" i="6"/>
  <c r="M33" i="6"/>
  <c r="M30" i="6" s="1"/>
  <c r="M26" i="6"/>
  <c r="M22" i="6"/>
  <c r="M19" i="6" s="1"/>
  <c r="M17" i="6"/>
  <c r="M13" i="6"/>
  <c r="M12" i="6" s="1"/>
  <c r="M26" i="18"/>
  <c r="M25" i="18"/>
  <c r="M24" i="18"/>
  <c r="M23" i="18"/>
  <c r="M22" i="18"/>
  <c r="M20" i="18"/>
  <c r="M13" i="18"/>
  <c r="M40" i="10"/>
  <c r="M34" i="10"/>
  <c r="M29" i="10"/>
  <c r="M23" i="10"/>
  <c r="M17" i="10"/>
  <c r="Q28" i="16" l="1"/>
  <c r="Q33" i="16"/>
  <c r="P33" i="16"/>
  <c r="O25" i="16"/>
  <c r="O20" i="16"/>
  <c r="O14" i="16"/>
  <c r="N57" i="6"/>
  <c r="N44" i="6"/>
  <c r="N46" i="6"/>
  <c r="N28" i="6"/>
  <c r="N30" i="6"/>
  <c r="N19" i="6"/>
  <c r="N8" i="6"/>
  <c r="N12" i="6"/>
  <c r="N53" i="6"/>
  <c r="N40" i="6"/>
  <c r="N27" i="18"/>
  <c r="N41" i="10"/>
  <c r="N24" i="10"/>
  <c r="N14" i="16"/>
  <c r="N20" i="16"/>
  <c r="N25" i="16"/>
  <c r="N15" i="16"/>
  <c r="N27" i="16"/>
  <c r="M53" i="6"/>
  <c r="M42" i="6"/>
  <c r="M44" i="6"/>
  <c r="M46" i="6"/>
  <c r="M32" i="6"/>
  <c r="M21" i="6"/>
  <c r="M8" i="6"/>
  <c r="M10" i="6"/>
  <c r="M28" i="6"/>
  <c r="M55" i="6"/>
  <c r="M27" i="18"/>
  <c r="M41" i="10"/>
  <c r="M24" i="10"/>
  <c r="Q39" i="16" l="1"/>
  <c r="P39" i="16"/>
  <c r="O15" i="16"/>
  <c r="O27" i="16"/>
  <c r="N33" i="16"/>
  <c r="N39" i="16" s="1"/>
  <c r="N28" i="16"/>
  <c r="M35" i="16"/>
  <c r="M22" i="16"/>
  <c r="M17" i="16"/>
  <c r="M11" i="16"/>
  <c r="M10" i="16"/>
  <c r="L22" i="14"/>
  <c r="L11" i="14"/>
  <c r="L6" i="14"/>
  <c r="L62" i="6"/>
  <c r="L58" i="6"/>
  <c r="L57" i="6" s="1"/>
  <c r="L51" i="6"/>
  <c r="L47" i="6"/>
  <c r="L42" i="6" s="1"/>
  <c r="L38" i="6"/>
  <c r="L33" i="6"/>
  <c r="L30" i="6" s="1"/>
  <c r="L26" i="6"/>
  <c r="L22" i="6"/>
  <c r="L21" i="6" s="1"/>
  <c r="L17" i="6"/>
  <c r="L13" i="6"/>
  <c r="L12" i="6" s="1"/>
  <c r="L26" i="18"/>
  <c r="L25" i="18"/>
  <c r="L24" i="18"/>
  <c r="L23" i="18"/>
  <c r="L22" i="18"/>
  <c r="L20" i="18"/>
  <c r="L13" i="18"/>
  <c r="L40" i="10"/>
  <c r="L34" i="10"/>
  <c r="L29" i="10"/>
  <c r="L23" i="10"/>
  <c r="L17" i="10"/>
  <c r="L35" i="16"/>
  <c r="L22" i="16"/>
  <c r="L17" i="16"/>
  <c r="L11" i="16"/>
  <c r="L10" i="16"/>
  <c r="O33" i="16" l="1"/>
  <c r="O39" i="16" s="1"/>
  <c r="O28" i="16"/>
  <c r="M14" i="16"/>
  <c r="M15" i="16" s="1"/>
  <c r="M20" i="16"/>
  <c r="M25" i="16"/>
  <c r="L53" i="6"/>
  <c r="L55" i="6"/>
  <c r="L44" i="6"/>
  <c r="L46" i="6"/>
  <c r="L28" i="6"/>
  <c r="L32" i="6"/>
  <c r="L19" i="6"/>
  <c r="L8" i="6"/>
  <c r="L10" i="6"/>
  <c r="L27" i="18"/>
  <c r="L41" i="10"/>
  <c r="L24" i="10"/>
  <c r="L14" i="16"/>
  <c r="L27" i="16" s="1"/>
  <c r="L25" i="16"/>
  <c r="L20" i="16"/>
  <c r="L40" i="6"/>
  <c r="M27" i="16" l="1"/>
  <c r="M28" i="16" s="1"/>
  <c r="L15" i="16"/>
  <c r="L28" i="16"/>
  <c r="L33" i="16"/>
  <c r="L39" i="16" s="1"/>
  <c r="M33" i="16" l="1"/>
  <c r="K62" i="6"/>
  <c r="K51" i="6"/>
  <c r="K38" i="6"/>
  <c r="K26" i="6"/>
  <c r="K17" i="6"/>
  <c r="K22" i="14"/>
  <c r="K11" i="14"/>
  <c r="K6" i="14"/>
  <c r="K58" i="6"/>
  <c r="K55" i="6" s="1"/>
  <c r="K47" i="6"/>
  <c r="K40" i="6" s="1"/>
  <c r="K33" i="6"/>
  <c r="K32" i="6" s="1"/>
  <c r="K22" i="6"/>
  <c r="K21" i="6" s="1"/>
  <c r="K13" i="6"/>
  <c r="K8" i="6" s="1"/>
  <c r="K26" i="18"/>
  <c r="K25" i="18"/>
  <c r="K24" i="18"/>
  <c r="K23" i="18"/>
  <c r="K22" i="18"/>
  <c r="K20" i="18"/>
  <c r="K13" i="18"/>
  <c r="K27" i="18" s="1"/>
  <c r="K40" i="10"/>
  <c r="K34" i="10"/>
  <c r="K29" i="10"/>
  <c r="K23" i="10"/>
  <c r="K17" i="10"/>
  <c r="K26" i="17"/>
  <c r="K35" i="16"/>
  <c r="K22" i="16"/>
  <c r="K17" i="16"/>
  <c r="K11" i="16"/>
  <c r="K10" i="16"/>
  <c r="F40" i="10"/>
  <c r="M39" i="16" l="1"/>
  <c r="K44" i="6"/>
  <c r="K42" i="6"/>
  <c r="K19" i="6"/>
  <c r="K24" i="10"/>
  <c r="K14" i="16"/>
  <c r="K27" i="16" s="1"/>
  <c r="K53" i="6"/>
  <c r="K57" i="6"/>
  <c r="K46" i="6"/>
  <c r="K28" i="6"/>
  <c r="K30" i="6"/>
  <c r="K10" i="6"/>
  <c r="K12" i="6"/>
  <c r="K41" i="10"/>
  <c r="K20" i="16"/>
  <c r="K25" i="16"/>
  <c r="J23" i="10"/>
  <c r="J29" i="10"/>
  <c r="J34" i="10"/>
  <c r="J40" i="10"/>
  <c r="J17" i="10"/>
  <c r="J24" i="10" s="1"/>
  <c r="I40" i="10"/>
  <c r="H40" i="10"/>
  <c r="G40" i="10"/>
  <c r="E40" i="10"/>
  <c r="D40" i="10"/>
  <c r="C40" i="10"/>
  <c r="B40" i="10"/>
  <c r="I34" i="10"/>
  <c r="H34" i="10"/>
  <c r="G34" i="10"/>
  <c r="F34" i="10"/>
  <c r="E34" i="10"/>
  <c r="D34" i="10"/>
  <c r="C34" i="10"/>
  <c r="B34" i="10"/>
  <c r="I29" i="10"/>
  <c r="H29" i="10"/>
  <c r="G29" i="10"/>
  <c r="F29" i="10"/>
  <c r="F41" i="10" s="1"/>
  <c r="E29" i="10"/>
  <c r="D29" i="10"/>
  <c r="C29" i="10"/>
  <c r="B29" i="10"/>
  <c r="B41" i="10" s="1"/>
  <c r="I23" i="10"/>
  <c r="H23" i="10"/>
  <c r="G23" i="10"/>
  <c r="F23" i="10"/>
  <c r="E23" i="10"/>
  <c r="D23" i="10"/>
  <c r="C23" i="10"/>
  <c r="B23" i="10"/>
  <c r="I17" i="10"/>
  <c r="I24" i="10" s="1"/>
  <c r="H17" i="10"/>
  <c r="G17" i="10"/>
  <c r="F17" i="10"/>
  <c r="E17" i="10"/>
  <c r="D17" i="10"/>
  <c r="C17" i="10"/>
  <c r="C24" i="10" s="1"/>
  <c r="B17" i="10"/>
  <c r="K15" i="16" l="1"/>
  <c r="K33" i="16"/>
  <c r="K28" i="16"/>
  <c r="E41" i="10"/>
  <c r="D24" i="10"/>
  <c r="C41" i="10"/>
  <c r="B24" i="10"/>
  <c r="H24" i="10"/>
  <c r="G24" i="10"/>
  <c r="G41" i="10"/>
  <c r="D41" i="10"/>
  <c r="I41" i="10"/>
  <c r="H41" i="10"/>
  <c r="E24" i="10"/>
  <c r="F24" i="10"/>
  <c r="J41" i="10"/>
  <c r="K39" i="16" l="1"/>
  <c r="J26" i="18"/>
  <c r="J25" i="18"/>
  <c r="J24" i="18"/>
  <c r="J23" i="18"/>
  <c r="J22" i="18"/>
  <c r="J20" i="18"/>
  <c r="J13" i="18"/>
  <c r="J22" i="14"/>
  <c r="J11" i="14"/>
  <c r="J6" i="14"/>
  <c r="J58" i="6"/>
  <c r="J47" i="6"/>
  <c r="J33" i="6"/>
  <c r="J32" i="6" s="1"/>
  <c r="J22" i="6"/>
  <c r="J21" i="6" s="1"/>
  <c r="J13" i="6"/>
  <c r="J12" i="6" s="1"/>
  <c r="J26" i="17"/>
  <c r="J35" i="16"/>
  <c r="J22" i="16"/>
  <c r="J25" i="16" s="1"/>
  <c r="J17" i="16"/>
  <c r="J11" i="16"/>
  <c r="J10" i="16"/>
  <c r="J14" i="16" s="1"/>
  <c r="J15" i="16" s="1"/>
  <c r="I22" i="14"/>
  <c r="I11" i="14"/>
  <c r="I6" i="14"/>
  <c r="I17" i="6"/>
  <c r="I26" i="6" s="1"/>
  <c r="I38" i="6" s="1"/>
  <c r="I51" i="6" s="1"/>
  <c r="I62" i="6" s="1"/>
  <c r="I58" i="6"/>
  <c r="I57" i="6" s="1"/>
  <c r="I47" i="6"/>
  <c r="I46" i="6" s="1"/>
  <c r="I33" i="6"/>
  <c r="I28" i="6" s="1"/>
  <c r="I30" i="6"/>
  <c r="I22" i="6"/>
  <c r="I21" i="6" s="1"/>
  <c r="I13" i="6"/>
  <c r="I12" i="6" s="1"/>
  <c r="I20" i="18"/>
  <c r="I13" i="18"/>
  <c r="I26" i="18"/>
  <c r="I25" i="18"/>
  <c r="I24" i="18"/>
  <c r="I23" i="18"/>
  <c r="I22" i="18"/>
  <c r="I26" i="17"/>
  <c r="I30" i="17"/>
  <c r="I10" i="16"/>
  <c r="I20" i="16" s="1"/>
  <c r="I11" i="16"/>
  <c r="I14" i="16"/>
  <c r="I15" i="16" s="1"/>
  <c r="I17" i="16"/>
  <c r="I22" i="16"/>
  <c r="I25" i="16" s="1"/>
  <c r="I35" i="16"/>
  <c r="H26" i="17"/>
  <c r="H22" i="14"/>
  <c r="H11" i="14"/>
  <c r="H6" i="14"/>
  <c r="H17" i="6"/>
  <c r="H26" i="6" s="1"/>
  <c r="H38" i="6" s="1"/>
  <c r="H51" i="6" s="1"/>
  <c r="H62" i="6" s="1"/>
  <c r="H58" i="6"/>
  <c r="H57" i="6" s="1"/>
  <c r="H47" i="6"/>
  <c r="H44" i="6" s="1"/>
  <c r="H33" i="6"/>
  <c r="H32" i="6" s="1"/>
  <c r="H22" i="6"/>
  <c r="H21" i="6" s="1"/>
  <c r="H13" i="6"/>
  <c r="H12" i="6" s="1"/>
  <c r="H20" i="18"/>
  <c r="H13" i="18"/>
  <c r="H26" i="18"/>
  <c r="H25" i="18"/>
  <c r="H24" i="18"/>
  <c r="H23" i="18"/>
  <c r="H22" i="18"/>
  <c r="H30" i="17"/>
  <c r="H10" i="16"/>
  <c r="H14" i="16" s="1"/>
  <c r="H11" i="16"/>
  <c r="H17" i="16"/>
  <c r="H22" i="16"/>
  <c r="H35" i="16"/>
  <c r="G26" i="18"/>
  <c r="G25" i="18"/>
  <c r="G24" i="18"/>
  <c r="G23" i="18"/>
  <c r="G22" i="18"/>
  <c r="G22" i="14"/>
  <c r="G11" i="14"/>
  <c r="G6" i="14"/>
  <c r="G58" i="6"/>
  <c r="G57" i="6" s="1"/>
  <c r="G47" i="6"/>
  <c r="G40" i="6" s="1"/>
  <c r="G33" i="6"/>
  <c r="G32" i="6" s="1"/>
  <c r="G22" i="6"/>
  <c r="G21" i="6" s="1"/>
  <c r="G17" i="6"/>
  <c r="G26" i="6" s="1"/>
  <c r="G38" i="6" s="1"/>
  <c r="G51" i="6" s="1"/>
  <c r="G62" i="6" s="1"/>
  <c r="G13" i="6"/>
  <c r="G10" i="6" s="1"/>
  <c r="G20" i="18"/>
  <c r="G13" i="18"/>
  <c r="G30" i="17"/>
  <c r="G26" i="17"/>
  <c r="G35" i="16"/>
  <c r="G22" i="16"/>
  <c r="G17" i="16"/>
  <c r="G11" i="16"/>
  <c r="G10" i="16"/>
  <c r="G53" i="6"/>
  <c r="G55" i="6"/>
  <c r="G20" i="16"/>
  <c r="F30" i="17"/>
  <c r="F22" i="14"/>
  <c r="F11" i="14"/>
  <c r="F6" i="14"/>
  <c r="F22" i="6"/>
  <c r="F19" i="6" s="1"/>
  <c r="F58" i="6"/>
  <c r="F57" i="6" s="1"/>
  <c r="F47" i="6"/>
  <c r="F46" i="6" s="1"/>
  <c r="F33" i="6"/>
  <c r="F28" i="6" s="1"/>
  <c r="F17" i="6"/>
  <c r="F26" i="6" s="1"/>
  <c r="F38" i="6" s="1"/>
  <c r="F51" i="6" s="1"/>
  <c r="F62" i="6" s="1"/>
  <c r="F13" i="6"/>
  <c r="F12" i="6" s="1"/>
  <c r="F26" i="18"/>
  <c r="F25" i="18"/>
  <c r="F24" i="18"/>
  <c r="F23" i="18"/>
  <c r="F22" i="18"/>
  <c r="F20" i="18"/>
  <c r="F13" i="18"/>
  <c r="F26" i="17"/>
  <c r="F35" i="16"/>
  <c r="F22" i="16"/>
  <c r="F17" i="16"/>
  <c r="F11" i="16"/>
  <c r="F10" i="16"/>
  <c r="F30" i="6"/>
  <c r="F55" i="6"/>
  <c r="E11" i="14"/>
  <c r="E6" i="14"/>
  <c r="E58" i="6"/>
  <c r="E57" i="6" s="1"/>
  <c r="E47" i="6"/>
  <c r="E44" i="6" s="1"/>
  <c r="E33" i="6"/>
  <c r="E32" i="6" s="1"/>
  <c r="E22" i="6"/>
  <c r="E21" i="6" s="1"/>
  <c r="E17" i="6"/>
  <c r="E26" i="6" s="1"/>
  <c r="E38" i="6" s="1"/>
  <c r="E51" i="6" s="1"/>
  <c r="E62" i="6" s="1"/>
  <c r="E13" i="6"/>
  <c r="E8" i="6" s="1"/>
  <c r="E26" i="18"/>
  <c r="E25" i="18"/>
  <c r="E24" i="18"/>
  <c r="E23" i="18"/>
  <c r="E22" i="18"/>
  <c r="E20" i="18"/>
  <c r="E13" i="18"/>
  <c r="E26" i="17"/>
  <c r="E35" i="16"/>
  <c r="E22" i="16"/>
  <c r="E17" i="16"/>
  <c r="E11" i="16"/>
  <c r="E10" i="16"/>
  <c r="E25" i="16" s="1"/>
  <c r="D26" i="17"/>
  <c r="C26" i="17"/>
  <c r="B26" i="17"/>
  <c r="D11" i="14"/>
  <c r="D6" i="14"/>
  <c r="D17" i="6"/>
  <c r="D26" i="6" s="1"/>
  <c r="D38" i="6" s="1"/>
  <c r="D51" i="6" s="1"/>
  <c r="D62" i="6" s="1"/>
  <c r="D58" i="6"/>
  <c r="D55" i="6" s="1"/>
  <c r="D47" i="6"/>
  <c r="D46" i="6" s="1"/>
  <c r="D33" i="6"/>
  <c r="D32" i="6" s="1"/>
  <c r="D22" i="6"/>
  <c r="D19" i="6" s="1"/>
  <c r="D13" i="6"/>
  <c r="D8" i="6" s="1"/>
  <c r="D26" i="18"/>
  <c r="D25" i="18"/>
  <c r="D24" i="18"/>
  <c r="D23" i="18"/>
  <c r="D22" i="18"/>
  <c r="D20" i="18"/>
  <c r="D13" i="18"/>
  <c r="D10" i="16"/>
  <c r="D35" i="16"/>
  <c r="D22" i="16"/>
  <c r="D25" i="16"/>
  <c r="D17" i="16"/>
  <c r="D20" i="16"/>
  <c r="D11" i="16"/>
  <c r="D14" i="16"/>
  <c r="D15" i="16" s="1"/>
  <c r="C22" i="18"/>
  <c r="C58" i="6"/>
  <c r="C57" i="6" s="1"/>
  <c r="C47" i="6"/>
  <c r="C42" i="6" s="1"/>
  <c r="C33" i="6"/>
  <c r="C28" i="6" s="1"/>
  <c r="C22" i="6"/>
  <c r="C21" i="6" s="1"/>
  <c r="C62" i="6"/>
  <c r="C51" i="6"/>
  <c r="C38" i="6"/>
  <c r="C26" i="6"/>
  <c r="C17" i="6"/>
  <c r="C13" i="6"/>
  <c r="C10" i="6" s="1"/>
  <c r="C35" i="16"/>
  <c r="B11" i="16"/>
  <c r="B14" i="16" s="1"/>
  <c r="C11" i="16"/>
  <c r="C14" i="16" s="1"/>
  <c r="C15" i="16" s="1"/>
  <c r="C11" i="14"/>
  <c r="C6" i="14"/>
  <c r="C26" i="18"/>
  <c r="C25" i="18"/>
  <c r="C24" i="18"/>
  <c r="C23" i="18"/>
  <c r="C20" i="18"/>
  <c r="C13" i="18"/>
  <c r="C22" i="16"/>
  <c r="C25" i="16" s="1"/>
  <c r="C17" i="16"/>
  <c r="C32" i="6"/>
  <c r="C30" i="6"/>
  <c r="B11" i="14"/>
  <c r="B6" i="14"/>
  <c r="B58" i="6"/>
  <c r="B55" i="6" s="1"/>
  <c r="B47" i="6"/>
  <c r="B42" i="6" s="1"/>
  <c r="B33" i="6"/>
  <c r="B32" i="6" s="1"/>
  <c r="B22" i="6"/>
  <c r="B21" i="6" s="1"/>
  <c r="B17" i="6"/>
  <c r="B26" i="6" s="1"/>
  <c r="B38" i="6" s="1"/>
  <c r="B51" i="6" s="1"/>
  <c r="B62" i="6" s="1"/>
  <c r="B13" i="6"/>
  <c r="B12" i="6" s="1"/>
  <c r="B26" i="18"/>
  <c r="B25" i="18"/>
  <c r="B24" i="18"/>
  <c r="B23" i="18"/>
  <c r="B22" i="18"/>
  <c r="B20" i="18"/>
  <c r="B13" i="18"/>
  <c r="B22" i="16"/>
  <c r="B25" i="16" s="1"/>
  <c r="B17" i="16"/>
  <c r="B20" i="16" s="1"/>
  <c r="B46" i="6" l="1"/>
  <c r="H46" i="6"/>
  <c r="J46" i="6"/>
  <c r="D28" i="6"/>
  <c r="J55" i="6"/>
  <c r="F25" i="16"/>
  <c r="E20" i="16"/>
  <c r="F20" i="16"/>
  <c r="G14" i="16"/>
  <c r="H25" i="16"/>
  <c r="C27" i="16"/>
  <c r="H20" i="16"/>
  <c r="F14" i="16"/>
  <c r="C12" i="6"/>
  <c r="E10" i="6"/>
  <c r="B19" i="6"/>
  <c r="D44" i="6"/>
  <c r="E12" i="6"/>
  <c r="G42" i="6"/>
  <c r="I40" i="6"/>
  <c r="G8" i="6"/>
  <c r="H28" i="6"/>
  <c r="I42" i="6"/>
  <c r="B53" i="6"/>
  <c r="F53" i="6"/>
  <c r="I44" i="6"/>
  <c r="C53" i="6"/>
  <c r="I32" i="6"/>
  <c r="B40" i="6"/>
  <c r="C55" i="6"/>
  <c r="E28" i="6"/>
  <c r="G28" i="6"/>
  <c r="B57" i="6"/>
  <c r="D30" i="6"/>
  <c r="B30" i="6"/>
  <c r="C46" i="6"/>
  <c r="F42" i="6"/>
  <c r="G46" i="6"/>
  <c r="C19" i="6"/>
  <c r="E19" i="6"/>
  <c r="F40" i="6"/>
  <c r="G30" i="6"/>
  <c r="C44" i="6"/>
  <c r="D42" i="6"/>
  <c r="F44" i="6"/>
  <c r="G44" i="6"/>
  <c r="C8" i="6"/>
  <c r="I19" i="6"/>
  <c r="B44" i="6"/>
  <c r="E46" i="6"/>
  <c r="H27" i="18"/>
  <c r="G27" i="18"/>
  <c r="J27" i="18"/>
  <c r="E27" i="18"/>
  <c r="C27" i="18"/>
  <c r="B27" i="18"/>
  <c r="F27" i="18"/>
  <c r="I27" i="18"/>
  <c r="D27" i="18"/>
  <c r="D10" i="6"/>
  <c r="B28" i="6"/>
  <c r="B8" i="6"/>
  <c r="C40" i="6"/>
  <c r="D53" i="6"/>
  <c r="E40" i="6"/>
  <c r="E30" i="6"/>
  <c r="F8" i="6"/>
  <c r="F32" i="6"/>
  <c r="H8" i="6"/>
  <c r="H30" i="6"/>
  <c r="H53" i="6"/>
  <c r="J44" i="6"/>
  <c r="G19" i="6"/>
  <c r="B10" i="6"/>
  <c r="E42" i="6"/>
  <c r="F10" i="6"/>
  <c r="G12" i="6"/>
  <c r="H10" i="6"/>
  <c r="H55" i="6"/>
  <c r="J42" i="6"/>
  <c r="I8" i="6"/>
  <c r="I53" i="6"/>
  <c r="J40" i="6"/>
  <c r="D12" i="6"/>
  <c r="D21" i="6"/>
  <c r="F21" i="6"/>
  <c r="H40" i="6"/>
  <c r="I10" i="6"/>
  <c r="I55" i="6"/>
  <c r="E55" i="6"/>
  <c r="H19" i="6"/>
  <c r="H42" i="6"/>
  <c r="G27" i="16"/>
  <c r="G15" i="16"/>
  <c r="C33" i="16"/>
  <c r="C39" i="16" s="1"/>
  <c r="C28" i="16"/>
  <c r="B15" i="16"/>
  <c r="B27" i="16"/>
  <c r="H15" i="16"/>
  <c r="H27" i="16"/>
  <c r="D27" i="16"/>
  <c r="C20" i="16"/>
  <c r="E14" i="16"/>
  <c r="I27" i="16"/>
  <c r="J27" i="16"/>
  <c r="G25" i="16"/>
  <c r="J20" i="16"/>
  <c r="J28" i="16"/>
  <c r="J33" i="16"/>
  <c r="J39" i="16" s="1"/>
  <c r="J53" i="6"/>
  <c r="J57" i="6"/>
  <c r="J28" i="6"/>
  <c r="J30" i="6"/>
  <c r="J19" i="6"/>
  <c r="J8" i="6"/>
  <c r="J10" i="6"/>
  <c r="F27" i="16" l="1"/>
  <c r="F15" i="16"/>
  <c r="D33" i="16"/>
  <c r="D39" i="16" s="1"/>
  <c r="D28" i="16"/>
  <c r="B28" i="16"/>
  <c r="B33" i="16"/>
  <c r="B39" i="16" s="1"/>
  <c r="G28" i="16"/>
  <c r="G33" i="16"/>
  <c r="G39" i="16" s="1"/>
  <c r="H33" i="16"/>
  <c r="H39" i="16" s="1"/>
  <c r="H28" i="16"/>
  <c r="I28" i="16"/>
  <c r="I33" i="16"/>
  <c r="I39" i="16" s="1"/>
  <c r="E15" i="16"/>
  <c r="E27" i="16"/>
  <c r="F28" i="16" l="1"/>
  <c r="F33" i="16"/>
  <c r="F39" i="16" s="1"/>
  <c r="E28" i="16"/>
  <c r="E33" i="16"/>
  <c r="E39" i="16" s="1"/>
</calcChain>
</file>

<file path=xl/sharedStrings.xml><?xml version="1.0" encoding="utf-8"?>
<sst xmlns="http://schemas.openxmlformats.org/spreadsheetml/2006/main" count="334" uniqueCount="172">
  <si>
    <t>Percentage</t>
  </si>
  <si>
    <t>Total</t>
  </si>
  <si>
    <t>Onsite</t>
  </si>
  <si>
    <t>Offshore</t>
  </si>
  <si>
    <t>Time and Material</t>
  </si>
  <si>
    <t>Fixed Price</t>
  </si>
  <si>
    <t>AMERICAS</t>
  </si>
  <si>
    <t>EMEA</t>
  </si>
  <si>
    <t>INDIA</t>
  </si>
  <si>
    <t>ROW</t>
  </si>
  <si>
    <t>Key Performance Indicators - Profit and Loss Account</t>
  </si>
  <si>
    <t>Gross Margin</t>
  </si>
  <si>
    <t>Selling Expenses</t>
  </si>
  <si>
    <t>GA Expenses</t>
  </si>
  <si>
    <t>Operating Margin</t>
  </si>
  <si>
    <t>EBITDA Margin</t>
  </si>
  <si>
    <t>Key Performance Indicators - Exchange Rates</t>
  </si>
  <si>
    <r>
      <t>(</t>
    </r>
    <r>
      <rPr>
        <i/>
        <sz val="11"/>
        <color theme="1"/>
        <rFont val="Rupee Foradian"/>
        <family val="2"/>
      </rPr>
      <t>`</t>
    </r>
    <r>
      <rPr>
        <i/>
        <sz val="11"/>
        <color theme="1"/>
        <rFont val="Calibri"/>
        <family val="2"/>
        <scheme val="minor"/>
      </rPr>
      <t>/$)</t>
    </r>
  </si>
  <si>
    <t>Period Closing Rate</t>
  </si>
  <si>
    <t>Average Exchange Rate</t>
  </si>
  <si>
    <t>Key Performance Indicators - Balance Sheet</t>
  </si>
  <si>
    <t>Receivables (Days)</t>
  </si>
  <si>
    <t>Primary Segment Information</t>
  </si>
  <si>
    <t>Segment Revenue</t>
  </si>
  <si>
    <t>Insurance</t>
  </si>
  <si>
    <t>Total Revenues</t>
  </si>
  <si>
    <t>Segment Profit</t>
  </si>
  <si>
    <t>Total Segment Profit</t>
  </si>
  <si>
    <t>Gross Margin %</t>
  </si>
  <si>
    <t>Excluding Trainees</t>
  </si>
  <si>
    <t>Including Trainees</t>
  </si>
  <si>
    <t>Revenues from Top Client</t>
  </si>
  <si>
    <t>Revenues from Top 5 Clients</t>
  </si>
  <si>
    <t>Revenues from Top 10 Clients</t>
  </si>
  <si>
    <t>$ 20 million Revenues</t>
  </si>
  <si>
    <t>$ 10 million Revenues</t>
  </si>
  <si>
    <t>$ 5 million Revenues</t>
  </si>
  <si>
    <t>$ 1 million Revenues</t>
  </si>
  <si>
    <t>Consolidated Profit and Loss Account</t>
  </si>
  <si>
    <t>Gross Revenues</t>
  </si>
  <si>
    <t>Net Revenues</t>
  </si>
  <si>
    <t xml:space="preserve">  Cost of revenues</t>
  </si>
  <si>
    <t xml:space="preserve">     Depreciation and Amortization</t>
  </si>
  <si>
    <t>Gross Profit</t>
  </si>
  <si>
    <t xml:space="preserve">  Selling expenses</t>
  </si>
  <si>
    <t xml:space="preserve">  General &amp; Administrative expenses</t>
  </si>
  <si>
    <t>Operating Profit</t>
  </si>
  <si>
    <t xml:space="preserve">  Foreign exchange gain, net</t>
  </si>
  <si>
    <t xml:space="preserve">  Other income, net</t>
  </si>
  <si>
    <t xml:space="preserve">  Interest expenses</t>
  </si>
  <si>
    <t xml:space="preserve">  Income Taxes</t>
  </si>
  <si>
    <t xml:space="preserve">     Current</t>
  </si>
  <si>
    <t xml:space="preserve">     Deferred</t>
  </si>
  <si>
    <t>Consolidated Balance Sheet</t>
  </si>
  <si>
    <t>Employee stock options outstanding</t>
  </si>
  <si>
    <t>Cash and bank balances</t>
  </si>
  <si>
    <t>KPI BS</t>
  </si>
  <si>
    <t>Segment Financials</t>
  </si>
  <si>
    <t>Revenue Details</t>
  </si>
  <si>
    <t>Balance Sheet (BS)</t>
  </si>
  <si>
    <t>Operational Metrics</t>
  </si>
  <si>
    <t xml:space="preserve">     Manpower and Other Cost</t>
  </si>
  <si>
    <t>Right-of-use assets</t>
  </si>
  <si>
    <t>Gross Revenue ($ Mn)</t>
  </si>
  <si>
    <t>Others</t>
  </si>
  <si>
    <t>$ 100 million Revenues</t>
  </si>
  <si>
    <t>$ 75 million Revenues</t>
  </si>
  <si>
    <t>$ 50 million Revenues</t>
  </si>
  <si>
    <t>GM%</t>
  </si>
  <si>
    <t xml:space="preserve">     SE%</t>
  </si>
  <si>
    <t xml:space="preserve">     GA%</t>
  </si>
  <si>
    <t>Operating Margin%</t>
  </si>
  <si>
    <t xml:space="preserve"> -BPO Services</t>
  </si>
  <si>
    <t>Utilization Rates*</t>
  </si>
  <si>
    <t>Logistics &amp; Transportation</t>
  </si>
  <si>
    <t>Total Segment GM%</t>
  </si>
  <si>
    <t xml:space="preserve"> -Technology Services</t>
  </si>
  <si>
    <t>Application Services</t>
  </si>
  <si>
    <t>Business Process Services</t>
  </si>
  <si>
    <t>Infrastructure Services</t>
  </si>
  <si>
    <t>Total billable headcount</t>
  </si>
  <si>
    <t xml:space="preserve"> -Technology Services*</t>
  </si>
  <si>
    <t>Total headcount**</t>
  </si>
  <si>
    <t>Headcount</t>
  </si>
  <si>
    <t>New client wins</t>
  </si>
  <si>
    <t>(In INR Million)</t>
  </si>
  <si>
    <t>C&amp;CE (INR Million)</t>
  </si>
  <si>
    <t>*Technology Services include Application &amp; Infrastructure Services</t>
  </si>
  <si>
    <t>**Includes billable contractors, sales and marketing and general and administration employees</t>
  </si>
  <si>
    <t>*Utilization data for Technology services business</t>
  </si>
  <si>
    <t>*Transaction based revenue comprises of projects where the commercials are based on unit of Output</t>
  </si>
  <si>
    <t>Transaction Based*</t>
  </si>
  <si>
    <r>
      <rPr>
        <b/>
        <i/>
        <sz val="8"/>
        <color theme="1"/>
        <rFont val="Arial"/>
        <family val="2"/>
      </rPr>
      <t>Note:</t>
    </r>
    <r>
      <rPr>
        <i/>
        <sz val="8"/>
        <color theme="1"/>
        <rFont val="Arial"/>
        <family val="2"/>
      </rPr>
      <t xml:space="preserve"> Revenues reported in the tables exclude Profit / (loss) on cash flow hedges reclassified to revenue</t>
    </r>
  </si>
  <si>
    <t>Others*</t>
  </si>
  <si>
    <t>*Others include Healthcare, Manufacturing &amp; Retail etc</t>
  </si>
  <si>
    <r>
      <rPr>
        <b/>
        <i/>
        <sz val="8"/>
        <rFont val="Arial"/>
        <family val="2"/>
      </rPr>
      <t>Note:</t>
    </r>
    <r>
      <rPr>
        <i/>
        <sz val="8"/>
        <rFont val="Arial"/>
        <family val="2"/>
      </rPr>
      <t xml:space="preserve"> Segment results exclude Profit / (loss) on cash flow hedges reclassified to revenue</t>
    </r>
  </si>
  <si>
    <t>Profit before taxation</t>
  </si>
  <si>
    <t>Net profit</t>
  </si>
  <si>
    <t xml:space="preserve">    Profit / (loss) on cash flow hedges reclassified to revenue</t>
  </si>
  <si>
    <t>P&amp;L Statement</t>
  </si>
  <si>
    <t>KPI P&amp;L</t>
  </si>
  <si>
    <t>PBT Margin</t>
  </si>
  <si>
    <t>PAT Margin</t>
  </si>
  <si>
    <t>Effective Tax Rate</t>
  </si>
  <si>
    <t>Basic EPS (INR)</t>
  </si>
  <si>
    <t>Contribution %</t>
  </si>
  <si>
    <t>By Secondary Market Segment</t>
  </si>
  <si>
    <t>By Delivery Location</t>
  </si>
  <si>
    <t>By Project Type</t>
  </si>
  <si>
    <t>By Geography</t>
  </si>
  <si>
    <t>By Service Type</t>
  </si>
  <si>
    <r>
      <t xml:space="preserve">Earning per share (par value </t>
    </r>
    <r>
      <rPr>
        <b/>
        <sz val="11"/>
        <color theme="1"/>
        <rFont val="Rupee Foradian"/>
        <family val="2"/>
      </rPr>
      <t>`</t>
    </r>
    <r>
      <rPr>
        <b/>
        <sz val="11"/>
        <color theme="1"/>
        <rFont val="Calibri"/>
        <family val="2"/>
        <scheme val="minor"/>
      </rPr>
      <t xml:space="preserve"> 10)</t>
    </r>
  </si>
  <si>
    <t>Direct</t>
  </si>
  <si>
    <t>DXC</t>
  </si>
  <si>
    <t>Q1 FY22</t>
  </si>
  <si>
    <t>Q2 FY22</t>
  </si>
  <si>
    <t>Technology, Media &amp; Telecom</t>
  </si>
  <si>
    <t>Banking and Financial Services</t>
  </si>
  <si>
    <t>Q3 FY22</t>
  </si>
  <si>
    <t>Clients Contributing:</t>
  </si>
  <si>
    <t>1.Client Concentration is based on Trailing Twelve Months (TTM)</t>
  </si>
  <si>
    <t>2. Client Metrics exclude DXC</t>
  </si>
  <si>
    <t>Client Metrics</t>
  </si>
  <si>
    <t>`</t>
  </si>
  <si>
    <t>Q4 FY22</t>
  </si>
  <si>
    <t>Q1 FY23</t>
  </si>
  <si>
    <t>Q2 FY23</t>
  </si>
  <si>
    <t>$ 200 million Revenues</t>
  </si>
  <si>
    <t>$ 150 million Revenues</t>
  </si>
  <si>
    <t>Q3 FY23</t>
  </si>
  <si>
    <t>Q4 FY23</t>
  </si>
  <si>
    <t>Q1 FY24</t>
  </si>
  <si>
    <t>ASSETS</t>
  </si>
  <si>
    <t>Non Current Assets</t>
  </si>
  <si>
    <t>PPE &amp; Intangibles</t>
  </si>
  <si>
    <t>Capital work in progress</t>
  </si>
  <si>
    <t>Goodwill</t>
  </si>
  <si>
    <t>Investments</t>
  </si>
  <si>
    <t>Debtors</t>
  </si>
  <si>
    <t>Deferred Tax Assets</t>
  </si>
  <si>
    <t>Others Assets</t>
  </si>
  <si>
    <t>Total Non Current Assets</t>
  </si>
  <si>
    <t>Current Assets</t>
  </si>
  <si>
    <t>Other Assets</t>
  </si>
  <si>
    <t>Total Current Assets</t>
  </si>
  <si>
    <t>Total Assets</t>
  </si>
  <si>
    <t>Liabilities and Shareholder's Equity</t>
  </si>
  <si>
    <t>Total Share Holder's Equity</t>
  </si>
  <si>
    <t xml:space="preserve">Total Equity  </t>
  </si>
  <si>
    <t>Non Current Liabilities</t>
  </si>
  <si>
    <t>Lease liabilities</t>
  </si>
  <si>
    <t>Deferred Tax Liabilities</t>
  </si>
  <si>
    <t>Other Non Current Liabilities</t>
  </si>
  <si>
    <t>Total Non Current Liabilities</t>
  </si>
  <si>
    <t>Current Liablities</t>
  </si>
  <si>
    <t>Borrowings</t>
  </si>
  <si>
    <t>Trade Payables</t>
  </si>
  <si>
    <t>Other Liabilities</t>
  </si>
  <si>
    <t>Total current liabilities</t>
  </si>
  <si>
    <t>TOTAL EQUITY AND LIABILITIES</t>
  </si>
  <si>
    <t>Q2 FY24</t>
  </si>
  <si>
    <t>Q2'24</t>
  </si>
  <si>
    <t>Q3 FY24</t>
  </si>
  <si>
    <t>Q3'24</t>
  </si>
  <si>
    <t>Q4 FY24</t>
  </si>
  <si>
    <t>Q4'24</t>
  </si>
  <si>
    <t>Q1 FY25</t>
  </si>
  <si>
    <t>3. Pursuant to merger between two of the top 10 clients in Q2'24, the client metrics for previous periods have accordingly been restated</t>
  </si>
  <si>
    <t>Q2 FY25</t>
  </si>
  <si>
    <t>Q3 FY25</t>
  </si>
  <si>
    <t>Q4 FY25</t>
  </si>
  <si>
    <t>The figures of the previous periods have been regrouped / reclassified wherever necessary to conform to the current period’s classification.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</si>
</sst>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0_);\(0\)"/>
    <numFmt numFmtId="168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i/>
      <sz val="11"/>
      <color theme="1"/>
      <name val="Rupee Foradian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8"/>
      <color theme="1"/>
      <name val="Arial"/>
      <family val="2"/>
    </font>
    <font>
      <b/>
      <sz val="8"/>
      <name val="Calibri"/>
      <family val="2"/>
      <scheme val="minor"/>
    </font>
    <font>
      <sz val="8"/>
      <name val="Arial"/>
      <family val="2"/>
    </font>
    <font>
      <b/>
      <sz val="11"/>
      <color theme="1"/>
      <name val="Rupee Foradian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43" fontId="2" fillId="2" borderId="1" xfId="1" applyFont="1" applyFill="1" applyBorder="1" applyAlignment="1">
      <alignment horizontal="left"/>
    </xf>
    <xf numFmtId="0" fontId="2" fillId="0" borderId="1" xfId="0" applyFont="1" applyBorder="1"/>
    <xf numFmtId="0" fontId="2" fillId="2" borderId="1" xfId="0" applyFont="1" applyFill="1" applyBorder="1"/>
    <xf numFmtId="43" fontId="2" fillId="2" borderId="1" xfId="1" applyFont="1" applyFill="1" applyBorder="1"/>
    <xf numFmtId="0" fontId="0" fillId="2" borderId="1" xfId="0" applyFill="1" applyBorder="1"/>
    <xf numFmtId="0" fontId="3" fillId="0" borderId="0" xfId="0" applyFont="1" applyAlignment="1">
      <alignment horizontal="left"/>
    </xf>
    <xf numFmtId="0" fontId="7" fillId="0" borderId="1" xfId="0" applyFont="1" applyBorder="1"/>
    <xf numFmtId="0" fontId="8" fillId="0" borderId="1" xfId="0" applyFont="1" applyBorder="1"/>
    <xf numFmtId="164" fontId="8" fillId="0" borderId="1" xfId="1" applyNumberFormat="1" applyFont="1" applyBorder="1"/>
    <xf numFmtId="0" fontId="8" fillId="0" borderId="1" xfId="0" applyFont="1" applyBorder="1" applyAlignment="1">
      <alignment wrapText="1"/>
    </xf>
    <xf numFmtId="165" fontId="8" fillId="0" borderId="1" xfId="2" applyNumberFormat="1" applyFont="1" applyBorder="1"/>
    <xf numFmtId="165" fontId="8" fillId="0" borderId="1" xfId="2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9" fillId="0" borderId="0" xfId="0" applyFont="1" applyAlignment="1">
      <alignment vertical="center"/>
    </xf>
    <xf numFmtId="0" fontId="3" fillId="0" borderId="1" xfId="0" applyFont="1" applyBorder="1"/>
    <xf numFmtId="164" fontId="8" fillId="0" borderId="1" xfId="1" applyNumberFormat="1" applyFont="1" applyFill="1" applyBorder="1"/>
    <xf numFmtId="0" fontId="8" fillId="0" borderId="0" xfId="0" applyFont="1"/>
    <xf numFmtId="0" fontId="7" fillId="0" borderId="0" xfId="0" applyFont="1"/>
    <xf numFmtId="164" fontId="7" fillId="2" borderId="1" xfId="1" applyNumberFormat="1" applyFont="1" applyFill="1" applyBorder="1"/>
    <xf numFmtId="164" fontId="8" fillId="0" borderId="0" xfId="0" applyNumberFormat="1" applyFont="1"/>
    <xf numFmtId="9" fontId="8" fillId="0" borderId="1" xfId="2" applyFont="1" applyBorder="1"/>
    <xf numFmtId="0" fontId="7" fillId="2" borderId="1" xfId="0" applyFont="1" applyFill="1" applyBorder="1" applyAlignment="1">
      <alignment vertical="top"/>
    </xf>
    <xf numFmtId="164" fontId="7" fillId="0" borderId="1" xfId="1" applyNumberFormat="1" applyFont="1" applyBorder="1"/>
    <xf numFmtId="9" fontId="7" fillId="0" borderId="1" xfId="2" applyFont="1" applyBorder="1"/>
    <xf numFmtId="164" fontId="8" fillId="0" borderId="0" xfId="1" applyNumberFormat="1" applyFont="1"/>
    <xf numFmtId="164" fontId="11" fillId="0" borderId="1" xfId="1" applyNumberFormat="1" applyFont="1" applyBorder="1"/>
    <xf numFmtId="165" fontId="7" fillId="2" borderId="1" xfId="2" applyNumberFormat="1" applyFont="1" applyFill="1" applyBorder="1"/>
    <xf numFmtId="0" fontId="8" fillId="0" borderId="4" xfId="0" applyFont="1" applyBorder="1"/>
    <xf numFmtId="164" fontId="8" fillId="0" borderId="2" xfId="1" applyNumberFormat="1" applyFont="1" applyBorder="1"/>
    <xf numFmtId="164" fontId="7" fillId="0" borderId="2" xfId="1" applyNumberFormat="1" applyFont="1" applyBorder="1"/>
    <xf numFmtId="164" fontId="7" fillId="0" borderId="3" xfId="1" applyNumberFormat="1" applyFont="1" applyBorder="1"/>
    <xf numFmtId="164" fontId="13" fillId="0" borderId="1" xfId="1" applyNumberFormat="1" applyFont="1" applyBorder="1"/>
    <xf numFmtId="43" fontId="7" fillId="2" borderId="1" xfId="1" applyFont="1" applyFill="1" applyBorder="1" applyAlignment="1">
      <alignment horizontal="left"/>
    </xf>
    <xf numFmtId="0" fontId="11" fillId="0" borderId="0" xfId="0" applyFont="1"/>
    <xf numFmtId="165" fontId="8" fillId="0" borderId="0" xfId="2" applyNumberFormat="1" applyFont="1"/>
    <xf numFmtId="165" fontId="8" fillId="0" borderId="0" xfId="0" applyNumberFormat="1" applyFont="1"/>
    <xf numFmtId="0" fontId="8" fillId="0" borderId="0" xfId="0" applyFont="1" applyAlignment="1">
      <alignment vertical="top"/>
    </xf>
    <xf numFmtId="0" fontId="7" fillId="0" borderId="2" xfId="0" applyFont="1" applyBorder="1"/>
    <xf numFmtId="0" fontId="8" fillId="0" borderId="2" xfId="0" applyFont="1" applyBorder="1"/>
    <xf numFmtId="0" fontId="12" fillId="0" borderId="0" xfId="0" applyFont="1"/>
    <xf numFmtId="0" fontId="8" fillId="2" borderId="1" xfId="0" applyFont="1" applyFill="1" applyBorder="1"/>
    <xf numFmtId="43" fontId="7" fillId="2" borderId="1" xfId="1" applyFont="1" applyFill="1" applyBorder="1"/>
    <xf numFmtId="0" fontId="7" fillId="2" borderId="1" xfId="0" applyFont="1" applyFill="1" applyBorder="1"/>
    <xf numFmtId="0" fontId="8" fillId="0" borderId="1" xfId="0" quotePrefix="1" applyFont="1" applyBorder="1"/>
    <xf numFmtId="9" fontId="8" fillId="0" borderId="1" xfId="2" quotePrefix="1" applyFont="1" applyBorder="1"/>
    <xf numFmtId="164" fontId="8" fillId="0" borderId="1" xfId="1" applyNumberFormat="1" applyFont="1" applyBorder="1" applyAlignment="1">
      <alignment vertical="top" wrapText="1"/>
    </xf>
    <xf numFmtId="164" fontId="7" fillId="0" borderId="1" xfId="1" applyNumberFormat="1" applyFont="1" applyFill="1" applyBorder="1"/>
    <xf numFmtId="164" fontId="12" fillId="0" borderId="0" xfId="1" applyNumberFormat="1" applyFont="1"/>
    <xf numFmtId="164" fontId="8" fillId="0" borderId="4" xfId="1" applyNumberFormat="1" applyFont="1" applyBorder="1"/>
    <xf numFmtId="0" fontId="8" fillId="0" borderId="5" xfId="0" applyFont="1" applyBorder="1"/>
    <xf numFmtId="164" fontId="8" fillId="0" borderId="5" xfId="1" applyNumberFormat="1" applyFont="1" applyBorder="1"/>
    <xf numFmtId="166" fontId="8" fillId="0" borderId="1" xfId="1" applyNumberFormat="1" applyFont="1" applyBorder="1"/>
    <xf numFmtId="43" fontId="7" fillId="2" borderId="1" xfId="1" applyFont="1" applyFill="1" applyBorder="1" applyAlignment="1">
      <alignment horizontal="center"/>
    </xf>
    <xf numFmtId="166" fontId="0" fillId="0" borderId="1" xfId="0" applyNumberFormat="1" applyBorder="1"/>
    <xf numFmtId="166" fontId="8" fillId="0" borderId="0" xfId="0" applyNumberFormat="1" applyFont="1"/>
    <xf numFmtId="165" fontId="7" fillId="0" borderId="1" xfId="2" applyNumberFormat="1" applyFont="1" applyBorder="1"/>
    <xf numFmtId="43" fontId="8" fillId="0" borderId="0" xfId="1" applyFont="1"/>
    <xf numFmtId="166" fontId="8" fillId="0" borderId="0" xfId="1" applyNumberFormat="1" applyFont="1"/>
    <xf numFmtId="164" fontId="0" fillId="0" borderId="1" xfId="1" applyNumberFormat="1" applyFont="1" applyBorder="1"/>
    <xf numFmtId="164" fontId="1" fillId="0" borderId="1" xfId="1" applyNumberFormat="1" applyFont="1" applyBorder="1"/>
    <xf numFmtId="0" fontId="14" fillId="0" borderId="1" xfId="0" quotePrefix="1" applyFont="1" applyBorder="1"/>
    <xf numFmtId="0" fontId="8" fillId="0" borderId="1" xfId="0" applyFont="1" applyBorder="1" applyAlignment="1">
      <alignment horizontal="left" indent="1"/>
    </xf>
    <xf numFmtId="0" fontId="14" fillId="0" borderId="0" xfId="0" quotePrefix="1" applyFont="1"/>
    <xf numFmtId="0" fontId="14" fillId="0" borderId="1" xfId="0" applyFont="1" applyBorder="1"/>
    <xf numFmtId="0" fontId="15" fillId="0" borderId="0" xfId="0" applyFont="1" applyAlignment="1">
      <alignment vertical="center"/>
    </xf>
    <xf numFmtId="164" fontId="8" fillId="0" borderId="0" xfId="2" applyNumberFormat="1" applyFont="1"/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7" fillId="0" borderId="0" xfId="0" quotePrefix="1" applyFont="1"/>
    <xf numFmtId="0" fontId="20" fillId="0" borderId="0" xfId="0" applyFont="1"/>
    <xf numFmtId="0" fontId="9" fillId="0" borderId="0" xfId="0" applyFont="1"/>
    <xf numFmtId="0" fontId="21" fillId="0" borderId="0" xfId="0" applyFont="1"/>
    <xf numFmtId="43" fontId="8" fillId="0" borderId="1" xfId="1" applyFont="1" applyBorder="1"/>
    <xf numFmtId="164" fontId="8" fillId="0" borderId="1" xfId="1" applyNumberFormat="1" applyFont="1" applyBorder="1" applyAlignment="1">
      <alignment horizontal="right"/>
    </xf>
    <xf numFmtId="164" fontId="8" fillId="0" borderId="1" xfId="0" applyNumberFormat="1" applyFont="1" applyBorder="1"/>
    <xf numFmtId="166" fontId="8" fillId="0" borderId="1" xfId="0" applyNumberFormat="1" applyFont="1" applyBorder="1"/>
    <xf numFmtId="43" fontId="8" fillId="0" borderId="1" xfId="0" applyNumberFormat="1" applyFont="1" applyBorder="1"/>
    <xf numFmtId="164" fontId="7" fillId="2" borderId="1" xfId="1" applyNumberFormat="1" applyFont="1" applyFill="1" applyBorder="1" applyAlignment="1">
      <alignment horizontal="left"/>
    </xf>
    <xf numFmtId="164" fontId="8" fillId="0" borderId="0" xfId="1" applyNumberFormat="1" applyFont="1" applyBorder="1"/>
    <xf numFmtId="164" fontId="7" fillId="4" borderId="1" xfId="0" applyNumberFormat="1" applyFont="1" applyFill="1" applyBorder="1"/>
    <xf numFmtId="164" fontId="7" fillId="4" borderId="1" xfId="1" applyNumberFormat="1" applyFont="1" applyFill="1" applyBorder="1"/>
    <xf numFmtId="164" fontId="8" fillId="0" borderId="1" xfId="1" applyNumberFormat="1" applyFont="1" applyBorder="1" applyAlignment="1">
      <alignment vertical="top"/>
    </xf>
    <xf numFmtId="167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0" fillId="0" borderId="5" xfId="0" applyBorder="1"/>
    <xf numFmtId="168" fontId="7" fillId="0" borderId="1" xfId="1" applyNumberFormat="1" applyFont="1" applyBorder="1"/>
    <xf numFmtId="168" fontId="7" fillId="0" borderId="1" xfId="0" applyNumberFormat="1" applyFont="1" applyBorder="1"/>
    <xf numFmtId="1" fontId="8" fillId="0" borderId="1" xfId="0" applyNumberFormat="1" applyFont="1" applyBorder="1"/>
    <xf numFmtId="165" fontId="4" fillId="0" borderId="1" xfId="0" applyNumberFormat="1" applyFont="1" applyBorder="1" applyAlignment="1">
      <alignment horizontal="left"/>
    </xf>
    <xf numFmtId="165" fontId="4" fillId="0" borderId="1" xfId="0" applyNumberFormat="1" applyFont="1" applyBorder="1"/>
    <xf numFmtId="165" fontId="5" fillId="0" borderId="1" xfId="0" applyNumberFormat="1" applyFont="1" applyBorder="1"/>
    <xf numFmtId="165" fontId="17" fillId="0" borderId="0" xfId="0" applyNumberFormat="1" applyFont="1"/>
    <xf numFmtId="165" fontId="0" fillId="0" borderId="0" xfId="0" applyNumberFormat="1"/>
    <xf numFmtId="165" fontId="5" fillId="0" borderId="1" xfId="2" applyNumberFormat="1" applyFont="1" applyBorder="1"/>
    <xf numFmtId="164" fontId="2" fillId="0" borderId="0" xfId="0" applyNumberFormat="1" applyFont="1"/>
    <xf numFmtId="164" fontId="7" fillId="0" borderId="0" xfId="1" applyNumberFormat="1" applyFont="1"/>
    <xf numFmtId="0" fontId="10" fillId="0" borderId="0" xfId="3" applyAlignment="1">
      <alignment horizontal="center"/>
    </xf>
    <xf numFmtId="0" fontId="0" fillId="0" borderId="0" xfId="0" applyAlignment="1">
      <alignment horizontal="center"/>
    </xf>
    <xf numFmtId="164" fontId="21" fillId="0" borderId="0" xfId="0" applyNumberFormat="1" applyFont="1"/>
    <xf numFmtId="164" fontId="8" fillId="0" borderId="4" xfId="1" applyNumberFormat="1" applyFont="1" applyFill="1" applyBorder="1"/>
    <xf numFmtId="0" fontId="7" fillId="0" borderId="5" xfId="0" applyFont="1" applyBorder="1"/>
    <xf numFmtId="164" fontId="7" fillId="0" borderId="5" xfId="1" applyNumberFormat="1" applyFont="1" applyBorder="1"/>
    <xf numFmtId="0" fontId="7" fillId="0" borderId="6" xfId="0" applyFont="1" applyBorder="1"/>
    <xf numFmtId="164" fontId="7" fillId="0" borderId="6" xfId="1" applyNumberFormat="1" applyFont="1" applyBorder="1"/>
    <xf numFmtId="0" fontId="7" fillId="0" borderId="3" xfId="0" applyFont="1" applyBorder="1"/>
    <xf numFmtId="164" fontId="8" fillId="0" borderId="5" xfId="1" applyNumberFormat="1" applyFont="1" applyFill="1" applyBorder="1"/>
    <xf numFmtId="164" fontId="24" fillId="0" borderId="0" xfId="1" applyNumberFormat="1" applyFont="1"/>
    <xf numFmtId="166" fontId="24" fillId="0" borderId="0" xfId="1" applyNumberFormat="1" applyFont="1" applyFill="1"/>
    <xf numFmtId="9" fontId="8" fillId="0" borderId="0" xfId="2" applyFont="1"/>
    <xf numFmtId="9" fontId="8" fillId="0" borderId="0" xfId="0" applyNumberFormat="1" applyFont="1"/>
    <xf numFmtId="164" fontId="8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17" fillId="0" borderId="0" xfId="0" applyFont="1"/>
    <xf numFmtId="164" fontId="7" fillId="0" borderId="1" xfId="1" applyNumberFormat="1" applyFont="1" applyBorder="1" applyAlignment="1">
      <alignment horizontal="right"/>
    </xf>
    <xf numFmtId="164" fontId="7" fillId="0" borderId="7" xfId="1" applyNumberFormat="1" applyFont="1" applyBorder="1"/>
    <xf numFmtId="164" fontId="8" fillId="0" borderId="8" xfId="1" applyNumberFormat="1" applyFont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1</xdr:col>
      <xdr:colOff>1028700</xdr:colOff>
      <xdr:row>3</xdr:row>
      <xdr:rowOff>66675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B72BF535-32BA-4749-933E-90DC1DF78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518F498D-DE45-40C1-9E17-05DDF21F2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8C818298-E375-4BBC-8CC5-B0BBAFE94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C15"/>
  <sheetViews>
    <sheetView showGridLines="0" tabSelected="1" workbookViewId="0"/>
  </sheetViews>
  <sheetFormatPr defaultRowHeight="15" x14ac:dyDescent="0.25"/>
  <cols>
    <col min="2" max="2" width="27.42578125" customWidth="1"/>
    <col min="3" max="3" width="9.140625" style="101"/>
  </cols>
  <sheetData>
    <row r="5" spans="2:3" x14ac:dyDescent="0.25">
      <c r="B5" t="s">
        <v>99</v>
      </c>
      <c r="C5" s="100">
        <v>1</v>
      </c>
    </row>
    <row r="6" spans="2:3" x14ac:dyDescent="0.25">
      <c r="B6" t="s">
        <v>100</v>
      </c>
      <c r="C6" s="100">
        <v>2</v>
      </c>
    </row>
    <row r="7" spans="2:3" x14ac:dyDescent="0.25">
      <c r="B7" t="s">
        <v>59</v>
      </c>
      <c r="C7" s="100">
        <v>3</v>
      </c>
    </row>
    <row r="8" spans="2:3" x14ac:dyDescent="0.25">
      <c r="B8" t="s">
        <v>56</v>
      </c>
      <c r="C8" s="100">
        <v>4</v>
      </c>
    </row>
    <row r="9" spans="2:3" x14ac:dyDescent="0.25">
      <c r="B9" t="s">
        <v>57</v>
      </c>
      <c r="C9" s="100">
        <v>5</v>
      </c>
    </row>
    <row r="10" spans="2:3" x14ac:dyDescent="0.25">
      <c r="B10" t="s">
        <v>58</v>
      </c>
      <c r="C10" s="100">
        <v>6</v>
      </c>
    </row>
    <row r="11" spans="2:3" x14ac:dyDescent="0.25">
      <c r="B11" t="s">
        <v>60</v>
      </c>
      <c r="C11" s="100">
        <v>7</v>
      </c>
    </row>
    <row r="12" spans="2:3" x14ac:dyDescent="0.25">
      <c r="C12" s="100"/>
    </row>
    <row r="15" spans="2:3" x14ac:dyDescent="0.25">
      <c r="B15" s="3"/>
    </row>
  </sheetData>
  <hyperlinks>
    <hyperlink ref="C5" location="'P&amp;L Statement'!A1" display="'P&amp;L Statement'!A1" xr:uid="{00000000-0004-0000-0000-000000000000}"/>
    <hyperlink ref="C6" location="'KPI PL'!A1" display="'KPI PL'!A1" xr:uid="{00000000-0004-0000-0000-000001000000}"/>
    <hyperlink ref="C7" location="'Balance Sheet'!A1" display="'Balance Sheet'!A1" xr:uid="{00000000-0004-0000-0000-000002000000}"/>
    <hyperlink ref="C8" location="'KPI BS'!A1" display="'KPI BS'!A1" xr:uid="{00000000-0004-0000-0000-000003000000}"/>
    <hyperlink ref="C9" location="'Segment Financials'!A1" display="'Segment Financials'!A1" xr:uid="{00000000-0004-0000-0000-000004000000}"/>
    <hyperlink ref="C10" location="'Revenue Details'!A1" display="'Revenue Details'!A1" xr:uid="{00000000-0004-0000-0000-000005000000}"/>
    <hyperlink ref="C11" location="'Operational Metrics'!A1" display="'Operational Metrics'!A1" xr:uid="{00000000-0004-0000-0000-000007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C539D-DEDF-43A9-9941-CCEAAD6F335B}">
  <dimension ref="A4:S42"/>
  <sheetViews>
    <sheetView showGridLines="0" zoomScaleNormal="100" zoomScaleSheetLayoutView="80" workbookViewId="0">
      <pane xSplit="1" ySplit="6" topLeftCell="J7" activePane="bottomRight" state="frozen"/>
      <selection pane="topRight" activeCell="B1" sqref="B1"/>
      <selection pane="bottomLeft" activeCell="A7" sqref="A7"/>
      <selection pane="bottomRight" activeCell="Q6" sqref="Q6"/>
    </sheetView>
  </sheetViews>
  <sheetFormatPr defaultColWidth="9.140625" defaultRowHeight="15" x14ac:dyDescent="0.25"/>
  <cols>
    <col min="1" max="1" width="53.28515625" customWidth="1"/>
    <col min="2" max="2" width="9.42578125" style="20" customWidth="1"/>
    <col min="3" max="16" width="9.7109375" style="20" customWidth="1"/>
    <col min="17" max="17" width="9.140625" style="20"/>
    <col min="18" max="18" width="10.5703125" style="28" bestFit="1" customWidth="1"/>
    <col min="19" max="19" width="9.28515625" style="20" bestFit="1" customWidth="1"/>
    <col min="20" max="16384" width="9.140625" style="20"/>
  </cols>
  <sheetData>
    <row r="4" spans="1:19" x14ac:dyDescent="0.25">
      <c r="A4" s="1" t="s">
        <v>38</v>
      </c>
    </row>
    <row r="5" spans="1:19" x14ac:dyDescent="0.25">
      <c r="A5" s="3" t="s">
        <v>85</v>
      </c>
    </row>
    <row r="6" spans="1:19" x14ac:dyDescent="0.25">
      <c r="A6" s="8"/>
      <c r="B6" s="56" t="s">
        <v>114</v>
      </c>
      <c r="C6" s="56" t="s">
        <v>115</v>
      </c>
      <c r="D6" s="56" t="s">
        <v>118</v>
      </c>
      <c r="E6" s="56" t="s">
        <v>124</v>
      </c>
      <c r="F6" s="56" t="s">
        <v>125</v>
      </c>
      <c r="G6" s="56" t="s">
        <v>126</v>
      </c>
      <c r="H6" s="56" t="s">
        <v>129</v>
      </c>
      <c r="I6" s="56" t="s">
        <v>130</v>
      </c>
      <c r="J6" s="56" t="s">
        <v>131</v>
      </c>
      <c r="K6" s="56" t="s">
        <v>160</v>
      </c>
      <c r="L6" s="56" t="s">
        <v>162</v>
      </c>
      <c r="M6" s="56" t="s">
        <v>164</v>
      </c>
      <c r="N6" s="56" t="s">
        <v>166</v>
      </c>
      <c r="O6" s="56" t="s">
        <v>168</v>
      </c>
      <c r="P6" s="56" t="s">
        <v>169</v>
      </c>
      <c r="Q6" s="56" t="s">
        <v>170</v>
      </c>
    </row>
    <row r="7" spans="1:19" x14ac:dyDescent="0.25">
      <c r="A7" s="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9" x14ac:dyDescent="0.25">
      <c r="A8" s="5" t="s">
        <v>39</v>
      </c>
      <c r="B8" s="50">
        <v>26749</v>
      </c>
      <c r="C8" s="26">
        <v>28460</v>
      </c>
      <c r="D8" s="26">
        <v>30955</v>
      </c>
      <c r="E8" s="26">
        <v>32448</v>
      </c>
      <c r="F8" s="26">
        <v>33908.5</v>
      </c>
      <c r="G8" s="26">
        <v>35273</v>
      </c>
      <c r="H8" s="26">
        <v>35356</v>
      </c>
      <c r="I8" s="26">
        <v>33893</v>
      </c>
      <c r="J8" s="26">
        <v>32719</v>
      </c>
      <c r="K8" s="26">
        <v>32964</v>
      </c>
      <c r="L8" s="26">
        <v>33507</v>
      </c>
      <c r="M8" s="26">
        <v>34150</v>
      </c>
      <c r="N8" s="26">
        <v>34208</v>
      </c>
      <c r="O8" s="26">
        <v>35285.5</v>
      </c>
      <c r="P8" s="26">
        <v>35564.800000000003</v>
      </c>
      <c r="Q8" s="117">
        <v>37174.800000000003</v>
      </c>
      <c r="S8" s="61"/>
    </row>
    <row r="9" spans="1:19" x14ac:dyDescent="0.25">
      <c r="A9" s="2" t="s">
        <v>98</v>
      </c>
      <c r="B9" s="19">
        <v>160</v>
      </c>
      <c r="C9" s="12">
        <v>233</v>
      </c>
      <c r="D9" s="12">
        <v>282</v>
      </c>
      <c r="E9" s="12">
        <v>329</v>
      </c>
      <c r="F9" s="12">
        <v>203.7</v>
      </c>
      <c r="G9" s="12">
        <v>-75</v>
      </c>
      <c r="H9" s="12">
        <v>-294</v>
      </c>
      <c r="I9" s="12">
        <v>-281</v>
      </c>
      <c r="J9" s="12">
        <v>-199</v>
      </c>
      <c r="K9" s="12">
        <v>-199</v>
      </c>
      <c r="L9" s="12">
        <v>-127</v>
      </c>
      <c r="M9" s="12">
        <v>-30</v>
      </c>
      <c r="N9" s="12">
        <v>17</v>
      </c>
      <c r="O9" s="12">
        <v>75.599999999999994</v>
      </c>
      <c r="P9" s="12">
        <v>48</v>
      </c>
      <c r="Q9" s="12">
        <v>-74.400000000000006</v>
      </c>
      <c r="S9" s="61"/>
    </row>
    <row r="10" spans="1:19" x14ac:dyDescent="0.25">
      <c r="A10" s="5" t="s">
        <v>40</v>
      </c>
      <c r="B10" s="50">
        <v>26908</v>
      </c>
      <c r="C10" s="26">
        <v>28692</v>
      </c>
      <c r="D10" s="26">
        <f t="shared" ref="D10:J10" si="0">SUM(D8:D9)</f>
        <v>31237</v>
      </c>
      <c r="E10" s="26">
        <f t="shared" si="0"/>
        <v>32777</v>
      </c>
      <c r="F10" s="26">
        <f t="shared" si="0"/>
        <v>34112.199999999997</v>
      </c>
      <c r="G10" s="26">
        <f t="shared" si="0"/>
        <v>35198</v>
      </c>
      <c r="H10" s="26">
        <f t="shared" si="0"/>
        <v>35062</v>
      </c>
      <c r="I10" s="26">
        <f t="shared" si="0"/>
        <v>33612</v>
      </c>
      <c r="J10" s="26">
        <f t="shared" si="0"/>
        <v>32520</v>
      </c>
      <c r="K10" s="26">
        <f t="shared" ref="K10:P10" si="1">SUM(K8:K9)</f>
        <v>32765</v>
      </c>
      <c r="L10" s="26">
        <f t="shared" si="1"/>
        <v>33380</v>
      </c>
      <c r="M10" s="26">
        <f t="shared" si="1"/>
        <v>34120</v>
      </c>
      <c r="N10" s="26">
        <f t="shared" si="1"/>
        <v>34225</v>
      </c>
      <c r="O10" s="26">
        <f t="shared" si="1"/>
        <v>35361.1</v>
      </c>
      <c r="P10" s="26">
        <f t="shared" si="1"/>
        <v>35612.800000000003</v>
      </c>
      <c r="Q10" s="26">
        <f t="shared" ref="Q10" si="2">SUM(Q8:Q9)</f>
        <v>37100.400000000001</v>
      </c>
      <c r="S10" s="61"/>
    </row>
    <row r="11" spans="1:19" x14ac:dyDescent="0.25">
      <c r="A11" s="18" t="s">
        <v>41</v>
      </c>
      <c r="B11" s="29">
        <f>B12+B13</f>
        <v>19742</v>
      </c>
      <c r="C11" s="29">
        <f>C12+C13</f>
        <v>20926</v>
      </c>
      <c r="D11" s="29">
        <f>D12+D13</f>
        <v>22569</v>
      </c>
      <c r="E11" s="29">
        <f t="shared" ref="E11:J11" si="3">E12+E13</f>
        <v>23592</v>
      </c>
      <c r="F11" s="29">
        <f t="shared" si="3"/>
        <v>24507</v>
      </c>
      <c r="G11" s="29">
        <f t="shared" si="3"/>
        <v>25880</v>
      </c>
      <c r="H11" s="29">
        <f t="shared" si="3"/>
        <v>25697</v>
      </c>
      <c r="I11" s="29">
        <f t="shared" si="3"/>
        <v>24391</v>
      </c>
      <c r="J11" s="29">
        <f t="shared" si="3"/>
        <v>23703</v>
      </c>
      <c r="K11" s="29">
        <f t="shared" ref="K11:P11" si="4">K12+K13</f>
        <v>23984</v>
      </c>
      <c r="L11" s="29">
        <f t="shared" si="4"/>
        <v>23705</v>
      </c>
      <c r="M11" s="29">
        <f t="shared" si="4"/>
        <v>24558</v>
      </c>
      <c r="N11" s="29">
        <f t="shared" si="4"/>
        <v>24519</v>
      </c>
      <c r="O11" s="29">
        <f t="shared" si="4"/>
        <v>25128</v>
      </c>
      <c r="P11" s="29">
        <f t="shared" si="4"/>
        <v>25424</v>
      </c>
      <c r="Q11" s="29">
        <f t="shared" ref="Q11" si="5">Q12+Q13</f>
        <v>26451</v>
      </c>
    </row>
    <row r="12" spans="1:19" x14ac:dyDescent="0.25">
      <c r="A12" s="2" t="s">
        <v>61</v>
      </c>
      <c r="B12" s="19">
        <v>19261</v>
      </c>
      <c r="C12" s="12">
        <v>20428</v>
      </c>
      <c r="D12" s="12">
        <v>21961</v>
      </c>
      <c r="E12" s="12">
        <v>23014</v>
      </c>
      <c r="F12" s="12">
        <v>23941</v>
      </c>
      <c r="G12" s="12">
        <v>25315</v>
      </c>
      <c r="H12" s="12">
        <v>25086</v>
      </c>
      <c r="I12" s="12">
        <v>23786</v>
      </c>
      <c r="J12" s="12">
        <v>23050</v>
      </c>
      <c r="K12" s="12">
        <v>23311</v>
      </c>
      <c r="L12" s="12">
        <v>22937</v>
      </c>
      <c r="M12" s="12">
        <v>23474</v>
      </c>
      <c r="N12" s="12">
        <v>23685</v>
      </c>
      <c r="O12" s="12">
        <v>24307</v>
      </c>
      <c r="P12" s="12">
        <v>24310</v>
      </c>
      <c r="Q12" s="12">
        <v>25300</v>
      </c>
    </row>
    <row r="13" spans="1:19" x14ac:dyDescent="0.25">
      <c r="A13" s="2" t="s">
        <v>42</v>
      </c>
      <c r="B13" s="19">
        <v>481</v>
      </c>
      <c r="C13" s="12">
        <v>498</v>
      </c>
      <c r="D13" s="12">
        <v>608</v>
      </c>
      <c r="E13" s="12">
        <v>578</v>
      </c>
      <c r="F13" s="12">
        <v>566</v>
      </c>
      <c r="G13" s="12">
        <v>565</v>
      </c>
      <c r="H13" s="12">
        <v>611</v>
      </c>
      <c r="I13" s="12">
        <v>605</v>
      </c>
      <c r="J13" s="12">
        <v>653</v>
      </c>
      <c r="K13" s="12">
        <v>673</v>
      </c>
      <c r="L13" s="12">
        <v>768</v>
      </c>
      <c r="M13" s="12">
        <v>1084</v>
      </c>
      <c r="N13" s="12">
        <v>834</v>
      </c>
      <c r="O13" s="12">
        <v>821</v>
      </c>
      <c r="P13" s="12">
        <v>1114</v>
      </c>
      <c r="Q13" s="12">
        <v>1151</v>
      </c>
    </row>
    <row r="14" spans="1:19" x14ac:dyDescent="0.25">
      <c r="A14" s="5" t="s">
        <v>43</v>
      </c>
      <c r="B14" s="50">
        <f t="shared" ref="B14:J14" si="6">B10-B11</f>
        <v>7166</v>
      </c>
      <c r="C14" s="50">
        <f t="shared" si="6"/>
        <v>7766</v>
      </c>
      <c r="D14" s="50">
        <f t="shared" si="6"/>
        <v>8668</v>
      </c>
      <c r="E14" s="50">
        <f t="shared" si="6"/>
        <v>9185</v>
      </c>
      <c r="F14" s="50">
        <f t="shared" si="6"/>
        <v>9605.1999999999971</v>
      </c>
      <c r="G14" s="50">
        <f t="shared" si="6"/>
        <v>9318</v>
      </c>
      <c r="H14" s="50">
        <f t="shared" si="6"/>
        <v>9365</v>
      </c>
      <c r="I14" s="50">
        <f t="shared" si="6"/>
        <v>9221</v>
      </c>
      <c r="J14" s="50">
        <f t="shared" si="6"/>
        <v>8817</v>
      </c>
      <c r="K14" s="50">
        <f t="shared" ref="K14:P14" si="7">K10-K11</f>
        <v>8781</v>
      </c>
      <c r="L14" s="50">
        <f t="shared" si="7"/>
        <v>9675</v>
      </c>
      <c r="M14" s="50">
        <f t="shared" si="7"/>
        <v>9562</v>
      </c>
      <c r="N14" s="50">
        <f t="shared" si="7"/>
        <v>9706</v>
      </c>
      <c r="O14" s="50">
        <f t="shared" si="7"/>
        <v>10233.099999999999</v>
      </c>
      <c r="P14" s="50">
        <f t="shared" si="7"/>
        <v>10188.800000000003</v>
      </c>
      <c r="Q14" s="50">
        <f t="shared" ref="Q14" si="8">Q10-Q11</f>
        <v>10649.400000000001</v>
      </c>
      <c r="S14" s="61"/>
    </row>
    <row r="15" spans="1:19" ht="14.25" customHeight="1" x14ac:dyDescent="0.25">
      <c r="A15" s="5" t="s">
        <v>68</v>
      </c>
      <c r="B15" s="59">
        <f>B14/B10</f>
        <v>0.26631485060205146</v>
      </c>
      <c r="C15" s="59">
        <f>C14/C10</f>
        <v>0.27066778196012825</v>
      </c>
      <c r="D15" s="59">
        <f t="shared" ref="D15:J15" si="9">D14/D10</f>
        <v>0.27749143643755803</v>
      </c>
      <c r="E15" s="59">
        <f t="shared" si="9"/>
        <v>0.28022698843701377</v>
      </c>
      <c r="F15" s="59">
        <f t="shared" si="9"/>
        <v>0.28157667931121411</v>
      </c>
      <c r="G15" s="59">
        <f t="shared" si="9"/>
        <v>0.26473095062219443</v>
      </c>
      <c r="H15" s="59">
        <f t="shared" si="9"/>
        <v>0.26709828304146938</v>
      </c>
      <c r="I15" s="59">
        <f t="shared" si="9"/>
        <v>0.2743365464714983</v>
      </c>
      <c r="J15" s="59">
        <f t="shared" si="9"/>
        <v>0.27112546125461257</v>
      </c>
      <c r="K15" s="59">
        <f t="shared" ref="K15:P15" si="10">K14/K10</f>
        <v>0.26799938959255304</v>
      </c>
      <c r="L15" s="59">
        <f t="shared" si="10"/>
        <v>0.28984421809466748</v>
      </c>
      <c r="M15" s="59">
        <f t="shared" si="10"/>
        <v>0.28024618991793671</v>
      </c>
      <c r="N15" s="59">
        <f t="shared" si="10"/>
        <v>0.28359386413440468</v>
      </c>
      <c r="O15" s="59">
        <f t="shared" si="10"/>
        <v>0.28938862196028969</v>
      </c>
      <c r="P15" s="59">
        <f t="shared" si="10"/>
        <v>0.28609937999820295</v>
      </c>
      <c r="Q15" s="59">
        <f t="shared" ref="Q15" si="11">Q14/Q10</f>
        <v>0.28704272730213154</v>
      </c>
    </row>
    <row r="16" spans="1:19" x14ac:dyDescent="0.25">
      <c r="A16" s="5"/>
      <c r="B16" s="5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9" s="21" customFormat="1" x14ac:dyDescent="0.25">
      <c r="A17" s="67" t="s">
        <v>44</v>
      </c>
      <c r="B17" s="35">
        <f>B18+B19</f>
        <v>1635</v>
      </c>
      <c r="C17" s="35">
        <f>C18+C19</f>
        <v>1696</v>
      </c>
      <c r="D17" s="35">
        <f>D18+D19</f>
        <v>1884</v>
      </c>
      <c r="E17" s="35">
        <f t="shared" ref="E17:J17" si="12">E18+E19</f>
        <v>1981</v>
      </c>
      <c r="F17" s="35">
        <f t="shared" si="12"/>
        <v>2353</v>
      </c>
      <c r="G17" s="35">
        <f t="shared" si="12"/>
        <v>2007</v>
      </c>
      <c r="H17" s="35">
        <f t="shared" si="12"/>
        <v>2191</v>
      </c>
      <c r="I17" s="35">
        <f t="shared" si="12"/>
        <v>2084</v>
      </c>
      <c r="J17" s="35">
        <f t="shared" si="12"/>
        <v>2035</v>
      </c>
      <c r="K17" s="35">
        <f t="shared" ref="K17:P17" si="13">K18+K19</f>
        <v>2000</v>
      </c>
      <c r="L17" s="35">
        <f t="shared" si="13"/>
        <v>2464</v>
      </c>
      <c r="M17" s="35">
        <f t="shared" si="13"/>
        <v>2761</v>
      </c>
      <c r="N17" s="35">
        <f t="shared" si="13"/>
        <v>2527</v>
      </c>
      <c r="O17" s="35">
        <f t="shared" si="13"/>
        <v>2639</v>
      </c>
      <c r="P17" s="35">
        <f t="shared" si="13"/>
        <v>2696.4</v>
      </c>
      <c r="Q17" s="35">
        <f t="shared" ref="Q17" si="14">Q18+Q19</f>
        <v>2790</v>
      </c>
      <c r="R17" s="28"/>
    </row>
    <row r="18" spans="1:19" x14ac:dyDescent="0.25">
      <c r="A18" s="2" t="s">
        <v>61</v>
      </c>
      <c r="B18" s="19">
        <v>1618</v>
      </c>
      <c r="C18" s="78">
        <v>1678</v>
      </c>
      <c r="D18" s="78">
        <v>1862</v>
      </c>
      <c r="E18" s="78">
        <v>1961</v>
      </c>
      <c r="F18" s="78">
        <v>2332</v>
      </c>
      <c r="G18" s="78">
        <v>1986</v>
      </c>
      <c r="H18" s="78">
        <v>2167</v>
      </c>
      <c r="I18" s="78">
        <v>2054</v>
      </c>
      <c r="J18" s="78">
        <v>2005</v>
      </c>
      <c r="K18" s="78">
        <v>1968</v>
      </c>
      <c r="L18" s="78">
        <v>2432</v>
      </c>
      <c r="M18" s="78">
        <v>2729</v>
      </c>
      <c r="N18" s="78">
        <v>2495</v>
      </c>
      <c r="O18" s="78">
        <v>2607</v>
      </c>
      <c r="P18" s="78">
        <v>2665.4</v>
      </c>
      <c r="Q18" s="78">
        <v>2760</v>
      </c>
    </row>
    <row r="19" spans="1:19" x14ac:dyDescent="0.25">
      <c r="A19" s="2" t="s">
        <v>42</v>
      </c>
      <c r="B19" s="19">
        <v>17</v>
      </c>
      <c r="C19" s="78">
        <v>18</v>
      </c>
      <c r="D19" s="78">
        <v>22</v>
      </c>
      <c r="E19" s="78">
        <v>20</v>
      </c>
      <c r="F19" s="78">
        <v>21</v>
      </c>
      <c r="G19" s="78">
        <v>21</v>
      </c>
      <c r="H19" s="78">
        <v>24</v>
      </c>
      <c r="I19" s="78">
        <v>30</v>
      </c>
      <c r="J19" s="78">
        <v>30</v>
      </c>
      <c r="K19" s="78">
        <v>32</v>
      </c>
      <c r="L19" s="78">
        <v>32</v>
      </c>
      <c r="M19" s="78">
        <v>32</v>
      </c>
      <c r="N19" s="78">
        <v>32</v>
      </c>
      <c r="O19" s="78">
        <v>32</v>
      </c>
      <c r="P19" s="78">
        <v>31</v>
      </c>
      <c r="Q19" s="78">
        <v>30</v>
      </c>
    </row>
    <row r="20" spans="1:19" x14ac:dyDescent="0.25">
      <c r="A20" s="2" t="s">
        <v>69</v>
      </c>
      <c r="B20" s="14">
        <f>B17/B10</f>
        <v>6.0762598483722313E-2</v>
      </c>
      <c r="C20" s="14">
        <f>C17/C10</f>
        <v>5.9110553464380315E-2</v>
      </c>
      <c r="D20" s="14">
        <f t="shared" ref="D20:J20" si="15">D17/D10</f>
        <v>6.0313090245542149E-2</v>
      </c>
      <c r="E20" s="14">
        <f t="shared" si="15"/>
        <v>6.0438722274765842E-2</v>
      </c>
      <c r="F20" s="14">
        <f t="shared" si="15"/>
        <v>6.8978254114363785E-2</v>
      </c>
      <c r="G20" s="14">
        <f t="shared" si="15"/>
        <v>5.702028524347974E-2</v>
      </c>
      <c r="H20" s="14">
        <f t="shared" si="15"/>
        <v>6.2489304660316013E-2</v>
      </c>
      <c r="I20" s="14">
        <f t="shared" si="15"/>
        <v>6.2001666071641079E-2</v>
      </c>
      <c r="J20" s="14">
        <f t="shared" si="15"/>
        <v>6.2576875768757687E-2</v>
      </c>
      <c r="K20" s="14">
        <f t="shared" ref="K20:P20" si="16">K17/K10</f>
        <v>6.1040744697085307E-2</v>
      </c>
      <c r="L20" s="14">
        <f t="shared" si="16"/>
        <v>7.3816656680647089E-2</v>
      </c>
      <c r="M20" s="14">
        <f t="shared" si="16"/>
        <v>8.0920281359906213E-2</v>
      </c>
      <c r="N20" s="14">
        <f t="shared" si="16"/>
        <v>7.3834915997078157E-2</v>
      </c>
      <c r="O20" s="14">
        <f t="shared" si="16"/>
        <v>7.4630031305587222E-2</v>
      </c>
      <c r="P20" s="14">
        <f t="shared" si="16"/>
        <v>7.5714349896666366E-2</v>
      </c>
      <c r="Q20" s="14">
        <f t="shared" ref="Q20" si="17">Q17/Q10</f>
        <v>7.5201345538053493E-2</v>
      </c>
    </row>
    <row r="21" spans="1:19" x14ac:dyDescent="0.25">
      <c r="A21" s="2"/>
      <c r="B21" s="19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9" s="21" customFormat="1" x14ac:dyDescent="0.25">
      <c r="A22" s="67" t="s">
        <v>45</v>
      </c>
      <c r="B22" s="35">
        <f>B23+B24</f>
        <v>1261</v>
      </c>
      <c r="C22" s="35">
        <f>C23+C24</f>
        <v>1750</v>
      </c>
      <c r="D22" s="35">
        <f>D23+D24</f>
        <v>2078</v>
      </c>
      <c r="E22" s="35">
        <f t="shared" ref="E22:J22" si="18">E23+E24</f>
        <v>2231</v>
      </c>
      <c r="F22" s="35">
        <f t="shared" si="18"/>
        <v>2048</v>
      </c>
      <c r="G22" s="35">
        <f t="shared" si="18"/>
        <v>1935</v>
      </c>
      <c r="H22" s="35">
        <f t="shared" si="18"/>
        <v>1820</v>
      </c>
      <c r="I22" s="35">
        <f t="shared" si="18"/>
        <v>1985</v>
      </c>
      <c r="J22" s="35">
        <f t="shared" si="18"/>
        <v>1787</v>
      </c>
      <c r="K22" s="35">
        <f t="shared" ref="K22:P22" si="19">K23+K24</f>
        <v>1714</v>
      </c>
      <c r="L22" s="35">
        <f t="shared" si="19"/>
        <v>2239</v>
      </c>
      <c r="M22" s="35">
        <f t="shared" si="19"/>
        <v>1721</v>
      </c>
      <c r="N22" s="35">
        <f t="shared" si="19"/>
        <v>2044</v>
      </c>
      <c r="O22" s="35">
        <f t="shared" si="19"/>
        <v>2151</v>
      </c>
      <c r="P22" s="35">
        <f t="shared" si="19"/>
        <v>2035.4</v>
      </c>
      <c r="Q22" s="35">
        <f t="shared" ref="Q22" si="20">Q23+Q24</f>
        <v>2187</v>
      </c>
      <c r="R22" s="28"/>
    </row>
    <row r="23" spans="1:19" x14ac:dyDescent="0.25">
      <c r="A23" s="2" t="s">
        <v>61</v>
      </c>
      <c r="B23" s="19">
        <v>1135</v>
      </c>
      <c r="C23" s="78">
        <v>1609</v>
      </c>
      <c r="D23" s="78">
        <v>1882</v>
      </c>
      <c r="E23" s="78">
        <v>2030</v>
      </c>
      <c r="F23" s="78">
        <v>1839</v>
      </c>
      <c r="G23" s="78">
        <v>1720</v>
      </c>
      <c r="H23" s="78">
        <v>1634</v>
      </c>
      <c r="I23" s="78">
        <v>1785</v>
      </c>
      <c r="J23" s="78">
        <v>1596</v>
      </c>
      <c r="K23" s="78">
        <v>1530</v>
      </c>
      <c r="L23" s="78">
        <v>2004</v>
      </c>
      <c r="M23" s="78">
        <v>1529</v>
      </c>
      <c r="N23" s="78">
        <v>1860</v>
      </c>
      <c r="O23" s="78">
        <v>1968</v>
      </c>
      <c r="P23" s="78">
        <v>1857.4</v>
      </c>
      <c r="Q23" s="78">
        <v>2015</v>
      </c>
    </row>
    <row r="24" spans="1:19" x14ac:dyDescent="0.25">
      <c r="A24" s="2" t="s">
        <v>42</v>
      </c>
      <c r="B24" s="19">
        <v>126</v>
      </c>
      <c r="C24" s="78">
        <v>141</v>
      </c>
      <c r="D24" s="78">
        <v>196</v>
      </c>
      <c r="E24" s="78">
        <v>201</v>
      </c>
      <c r="F24" s="78">
        <v>209</v>
      </c>
      <c r="G24" s="78">
        <v>215</v>
      </c>
      <c r="H24" s="78">
        <v>186</v>
      </c>
      <c r="I24" s="78">
        <v>200</v>
      </c>
      <c r="J24" s="78">
        <v>191</v>
      </c>
      <c r="K24" s="78">
        <v>184</v>
      </c>
      <c r="L24" s="78">
        <v>235</v>
      </c>
      <c r="M24" s="78">
        <v>192</v>
      </c>
      <c r="N24" s="78">
        <v>184</v>
      </c>
      <c r="O24" s="78">
        <v>183</v>
      </c>
      <c r="P24" s="78">
        <v>178</v>
      </c>
      <c r="Q24" s="78">
        <v>172</v>
      </c>
    </row>
    <row r="25" spans="1:19" x14ac:dyDescent="0.25">
      <c r="A25" s="2" t="s">
        <v>70</v>
      </c>
      <c r="B25" s="14">
        <f>B22/B10</f>
        <v>4.6863386353500819E-2</v>
      </c>
      <c r="C25" s="14">
        <f>C22/C10</f>
        <v>6.0992611180816954E-2</v>
      </c>
      <c r="D25" s="14">
        <f t="shared" ref="D25:J25" si="21">D22/D10</f>
        <v>6.6523673848320905E-2</v>
      </c>
      <c r="E25" s="14">
        <f t="shared" si="21"/>
        <v>6.806602190560454E-2</v>
      </c>
      <c r="F25" s="14">
        <f t="shared" si="21"/>
        <v>6.0037171451855942E-2</v>
      </c>
      <c r="G25" s="14">
        <f t="shared" si="21"/>
        <v>5.4974714472413207E-2</v>
      </c>
      <c r="H25" s="14">
        <f t="shared" si="21"/>
        <v>5.1908048599623523E-2</v>
      </c>
      <c r="I25" s="14">
        <f t="shared" si="21"/>
        <v>5.9056289420445079E-2</v>
      </c>
      <c r="J25" s="14">
        <f t="shared" si="21"/>
        <v>5.4950799507995078E-2</v>
      </c>
      <c r="K25" s="14">
        <f t="shared" ref="K25:P25" si="22">K22/K10</f>
        <v>5.2311918205402104E-2</v>
      </c>
      <c r="L25" s="14">
        <f t="shared" si="22"/>
        <v>6.70760934691432E-2</v>
      </c>
      <c r="M25" s="14">
        <f t="shared" si="22"/>
        <v>5.0439624853458383E-2</v>
      </c>
      <c r="N25" s="14">
        <f t="shared" si="22"/>
        <v>5.9722425127830533E-2</v>
      </c>
      <c r="O25" s="14">
        <f t="shared" si="22"/>
        <v>6.082955564165142E-2</v>
      </c>
      <c r="P25" s="14">
        <f t="shared" si="22"/>
        <v>5.7153607691616495E-2</v>
      </c>
      <c r="Q25" s="14">
        <f t="shared" ref="Q25" si="23">Q22/Q10</f>
        <v>5.8948151502409674E-2</v>
      </c>
    </row>
    <row r="26" spans="1:19" x14ac:dyDescent="0.25">
      <c r="A26" s="2"/>
      <c r="B26" s="19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9" x14ac:dyDescent="0.25">
      <c r="A27" s="5" t="s">
        <v>46</v>
      </c>
      <c r="B27" s="26">
        <f>B14-B17-B22</f>
        <v>4270</v>
      </c>
      <c r="C27" s="26">
        <f>C14-C17-C22</f>
        <v>4320</v>
      </c>
      <c r="D27" s="26">
        <f>D14-D17-D22</f>
        <v>4706</v>
      </c>
      <c r="E27" s="26">
        <f t="shared" ref="E27:J27" si="24">E14-E17-E22</f>
        <v>4973</v>
      </c>
      <c r="F27" s="26">
        <f t="shared" si="24"/>
        <v>5204.1999999999971</v>
      </c>
      <c r="G27" s="26">
        <f t="shared" si="24"/>
        <v>5376</v>
      </c>
      <c r="H27" s="26">
        <f t="shared" si="24"/>
        <v>5354</v>
      </c>
      <c r="I27" s="26">
        <f t="shared" si="24"/>
        <v>5152</v>
      </c>
      <c r="J27" s="26">
        <f t="shared" si="24"/>
        <v>4995</v>
      </c>
      <c r="K27" s="26">
        <f t="shared" ref="K27:P27" si="25">K14-K17-K22</f>
        <v>5067</v>
      </c>
      <c r="L27" s="26">
        <f t="shared" si="25"/>
        <v>4972</v>
      </c>
      <c r="M27" s="26">
        <f t="shared" si="25"/>
        <v>5080</v>
      </c>
      <c r="N27" s="26">
        <f t="shared" si="25"/>
        <v>5135</v>
      </c>
      <c r="O27" s="26">
        <f t="shared" si="25"/>
        <v>5443.0999999999985</v>
      </c>
      <c r="P27" s="26">
        <f t="shared" si="25"/>
        <v>5457.0000000000036</v>
      </c>
      <c r="Q27" s="26">
        <f t="shared" ref="Q27" si="26">Q14-Q17-Q22</f>
        <v>5672.4000000000015</v>
      </c>
      <c r="S27" s="61"/>
    </row>
    <row r="28" spans="1:19" x14ac:dyDescent="0.25">
      <c r="A28" s="5" t="s">
        <v>71</v>
      </c>
      <c r="B28" s="59">
        <f>B27/B10</f>
        <v>0.1586888657648283</v>
      </c>
      <c r="C28" s="59">
        <f>C27/C10</f>
        <v>0.15056461731493098</v>
      </c>
      <c r="D28" s="59">
        <f>D27/D10</f>
        <v>0.15065467234369498</v>
      </c>
      <c r="E28" s="59">
        <f t="shared" ref="E28:J28" si="27">E27/E10</f>
        <v>0.15172224425664338</v>
      </c>
      <c r="F28" s="59">
        <f t="shared" si="27"/>
        <v>0.15256125374499438</v>
      </c>
      <c r="G28" s="59">
        <f t="shared" si="27"/>
        <v>0.15273595090630149</v>
      </c>
      <c r="H28" s="59">
        <f t="shared" si="27"/>
        <v>0.15270092978152985</v>
      </c>
      <c r="I28" s="59">
        <f t="shared" si="27"/>
        <v>0.15327859097941213</v>
      </c>
      <c r="J28" s="59">
        <f t="shared" si="27"/>
        <v>0.15359778597785978</v>
      </c>
      <c r="K28" s="59">
        <f t="shared" ref="K28:P28" si="28">K27/K10</f>
        <v>0.15464672669006563</v>
      </c>
      <c r="L28" s="59">
        <f t="shared" si="28"/>
        <v>0.14895146794487718</v>
      </c>
      <c r="M28" s="59">
        <f t="shared" si="28"/>
        <v>0.1488862837045721</v>
      </c>
      <c r="N28" s="59">
        <f t="shared" si="28"/>
        <v>0.15003652300949599</v>
      </c>
      <c r="O28" s="59">
        <f t="shared" si="28"/>
        <v>0.15392903501305102</v>
      </c>
      <c r="P28" s="59">
        <f t="shared" si="28"/>
        <v>0.15323142240992013</v>
      </c>
      <c r="Q28" s="59">
        <f t="shared" ref="Q28" si="29">Q27/Q10</f>
        <v>0.15289323026166837</v>
      </c>
    </row>
    <row r="29" spans="1:19" x14ac:dyDescent="0.25">
      <c r="A29" s="5"/>
      <c r="B29" s="5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9" x14ac:dyDescent="0.25">
      <c r="A30" s="2" t="s">
        <v>47</v>
      </c>
      <c r="B30" s="19">
        <v>109.4</v>
      </c>
      <c r="C30" s="11">
        <v>104</v>
      </c>
      <c r="D30" s="11">
        <v>116</v>
      </c>
      <c r="E30" s="91">
        <v>156.6</v>
      </c>
      <c r="F30" s="91">
        <v>116</v>
      </c>
      <c r="G30" s="91">
        <v>150.1</v>
      </c>
      <c r="H30" s="91">
        <v>127</v>
      </c>
      <c r="I30" s="91">
        <v>59</v>
      </c>
      <c r="J30" s="91">
        <v>50</v>
      </c>
      <c r="K30" s="91">
        <v>47</v>
      </c>
      <c r="L30" s="91">
        <v>28</v>
      </c>
      <c r="M30" s="91">
        <v>6</v>
      </c>
      <c r="N30" s="91">
        <v>28</v>
      </c>
      <c r="O30" s="12">
        <v>13</v>
      </c>
      <c r="P30" s="12">
        <v>12</v>
      </c>
      <c r="Q30" s="12">
        <v>-33</v>
      </c>
    </row>
    <row r="31" spans="1:19" x14ac:dyDescent="0.25">
      <c r="A31" s="2" t="s">
        <v>48</v>
      </c>
      <c r="B31" s="19">
        <v>358.1</v>
      </c>
      <c r="C31" s="11">
        <v>336</v>
      </c>
      <c r="D31" s="11">
        <v>190</v>
      </c>
      <c r="E31" s="11">
        <v>235</v>
      </c>
      <c r="F31" s="11">
        <v>241</v>
      </c>
      <c r="G31" s="91">
        <v>284.39999999999998</v>
      </c>
      <c r="H31" s="91">
        <v>273</v>
      </c>
      <c r="I31" s="91">
        <v>367</v>
      </c>
      <c r="J31" s="91">
        <v>454</v>
      </c>
      <c r="K31" s="91">
        <v>443</v>
      </c>
      <c r="L31" s="91">
        <v>513.5</v>
      </c>
      <c r="M31" s="91">
        <v>635.5</v>
      </c>
      <c r="N31" s="91">
        <v>708</v>
      </c>
      <c r="O31" s="12">
        <v>574</v>
      </c>
      <c r="P31" s="12">
        <v>614.79999999999995</v>
      </c>
      <c r="Q31" s="12">
        <v>633</v>
      </c>
    </row>
    <row r="32" spans="1:19" x14ac:dyDescent="0.25">
      <c r="A32" s="2" t="s">
        <v>49</v>
      </c>
      <c r="B32" s="19">
        <v>-157</v>
      </c>
      <c r="C32" s="86">
        <v>-163</v>
      </c>
      <c r="D32" s="86">
        <v>-216</v>
      </c>
      <c r="E32" s="86">
        <v>-208.3</v>
      </c>
      <c r="F32" s="86">
        <v>-232</v>
      </c>
      <c r="G32" s="86">
        <v>-260</v>
      </c>
      <c r="H32" s="86">
        <v>-244</v>
      </c>
      <c r="I32" s="86">
        <v>-237</v>
      </c>
      <c r="J32" s="86">
        <v>-241</v>
      </c>
      <c r="K32" s="86">
        <v>-340.3</v>
      </c>
      <c r="L32" s="86">
        <v>-528</v>
      </c>
      <c r="M32" s="86">
        <v>-499</v>
      </c>
      <c r="N32" s="86">
        <v>-498</v>
      </c>
      <c r="O32" s="12">
        <v>-404.5</v>
      </c>
      <c r="P32" s="12">
        <v>-392</v>
      </c>
      <c r="Q32" s="12">
        <v>-361</v>
      </c>
    </row>
    <row r="33" spans="1:19" x14ac:dyDescent="0.25">
      <c r="A33" s="5" t="s">
        <v>96</v>
      </c>
      <c r="B33" s="50">
        <f>B27+B30+B31+B32</f>
        <v>4580.5</v>
      </c>
      <c r="C33" s="50">
        <f>C27+C30+C31+C32</f>
        <v>4597</v>
      </c>
      <c r="D33" s="50">
        <f t="shared" ref="D33:J33" si="30">D27+D30+D31+D32</f>
        <v>4796</v>
      </c>
      <c r="E33" s="50">
        <f t="shared" si="30"/>
        <v>5156.3</v>
      </c>
      <c r="F33" s="50">
        <f t="shared" si="30"/>
        <v>5329.1999999999971</v>
      </c>
      <c r="G33" s="50">
        <f t="shared" si="30"/>
        <v>5550.5</v>
      </c>
      <c r="H33" s="50">
        <f t="shared" si="30"/>
        <v>5510</v>
      </c>
      <c r="I33" s="50">
        <f t="shared" si="30"/>
        <v>5341</v>
      </c>
      <c r="J33" s="50">
        <f t="shared" si="30"/>
        <v>5258</v>
      </c>
      <c r="K33" s="50">
        <f t="shared" ref="K33:P33" si="31">K27+K30+K31+K32</f>
        <v>5216.7</v>
      </c>
      <c r="L33" s="50">
        <f t="shared" si="31"/>
        <v>4985.5</v>
      </c>
      <c r="M33" s="50">
        <f t="shared" si="31"/>
        <v>5222.5</v>
      </c>
      <c r="N33" s="50">
        <f t="shared" si="31"/>
        <v>5373</v>
      </c>
      <c r="O33" s="50">
        <f t="shared" si="31"/>
        <v>5625.5999999999985</v>
      </c>
      <c r="P33" s="50">
        <f t="shared" si="31"/>
        <v>5691.8000000000038</v>
      </c>
      <c r="Q33" s="50">
        <f t="shared" ref="Q33" si="32">Q27+Q30+Q31+Q32</f>
        <v>5911.4000000000015</v>
      </c>
    </row>
    <row r="34" spans="1:19" x14ac:dyDescent="0.25">
      <c r="A34" s="5"/>
      <c r="B34" s="5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9" s="21" customFormat="1" x14ac:dyDescent="0.25">
      <c r="A35" s="67" t="s">
        <v>50</v>
      </c>
      <c r="B35" s="35">
        <v>1183.5</v>
      </c>
      <c r="C35" s="35">
        <f t="shared" ref="C35:H35" si="33">C36+C37</f>
        <v>1182</v>
      </c>
      <c r="D35" s="35">
        <f t="shared" si="33"/>
        <v>1219</v>
      </c>
      <c r="E35" s="35">
        <f t="shared" si="33"/>
        <v>1235.5</v>
      </c>
      <c r="F35" s="35">
        <f t="shared" si="33"/>
        <v>1310</v>
      </c>
      <c r="G35" s="35">
        <f t="shared" si="33"/>
        <v>1366</v>
      </c>
      <c r="H35" s="35">
        <f t="shared" si="33"/>
        <v>1387</v>
      </c>
      <c r="I35" s="35">
        <f t="shared" ref="I35:N35" si="34">I36+I37</f>
        <v>1288</v>
      </c>
      <c r="J35" s="35">
        <f t="shared" si="34"/>
        <v>1296.5999999999999</v>
      </c>
      <c r="K35" s="35">
        <f t="shared" si="34"/>
        <v>1297.1999999999998</v>
      </c>
      <c r="L35" s="35">
        <f t="shared" si="34"/>
        <v>1249.5999999999999</v>
      </c>
      <c r="M35" s="35">
        <f t="shared" si="34"/>
        <v>1291.4000000000001</v>
      </c>
      <c r="N35" s="35">
        <f t="shared" si="34"/>
        <v>1328.11</v>
      </c>
      <c r="O35" s="35">
        <f>O36+O37</f>
        <v>1392.1999999999998</v>
      </c>
      <c r="P35" s="35">
        <f>P36+P37</f>
        <v>1413.4</v>
      </c>
      <c r="Q35" s="35">
        <f>Q36+Q37</f>
        <v>1446</v>
      </c>
      <c r="R35" s="28"/>
    </row>
    <row r="36" spans="1:19" x14ac:dyDescent="0.25">
      <c r="A36" s="2" t="s">
        <v>51</v>
      </c>
      <c r="B36" s="12">
        <v>1157</v>
      </c>
      <c r="C36" s="12">
        <v>1295</v>
      </c>
      <c r="D36" s="12">
        <v>1219</v>
      </c>
      <c r="E36" s="12">
        <v>1188.5</v>
      </c>
      <c r="F36" s="12">
        <v>1250</v>
      </c>
      <c r="G36" s="12">
        <v>1501</v>
      </c>
      <c r="H36" s="12">
        <v>1284</v>
      </c>
      <c r="I36" s="12">
        <v>1044</v>
      </c>
      <c r="J36" s="12">
        <v>1634</v>
      </c>
      <c r="K36" s="12">
        <v>1392.6</v>
      </c>
      <c r="L36" s="12">
        <v>1516</v>
      </c>
      <c r="M36" s="12">
        <v>1233</v>
      </c>
      <c r="N36" s="12">
        <v>1350.56</v>
      </c>
      <c r="O36" s="12">
        <v>1588.6</v>
      </c>
      <c r="P36" s="12">
        <v>1458.5</v>
      </c>
      <c r="Q36" s="12">
        <v>1137</v>
      </c>
    </row>
    <row r="37" spans="1:19" x14ac:dyDescent="0.25">
      <c r="A37" s="2" t="s">
        <v>52</v>
      </c>
      <c r="B37" s="12">
        <v>26</v>
      </c>
      <c r="C37" s="12">
        <v>-113</v>
      </c>
      <c r="D37" s="12">
        <v>0</v>
      </c>
      <c r="E37" s="12">
        <v>47</v>
      </c>
      <c r="F37" s="12">
        <v>60</v>
      </c>
      <c r="G37" s="12">
        <v>-135</v>
      </c>
      <c r="H37" s="12">
        <v>103</v>
      </c>
      <c r="I37" s="12">
        <v>244</v>
      </c>
      <c r="J37" s="12">
        <v>-337.4</v>
      </c>
      <c r="K37" s="12">
        <v>-95.4</v>
      </c>
      <c r="L37" s="12">
        <v>-266.39999999999998</v>
      </c>
      <c r="M37" s="12">
        <v>58.4</v>
      </c>
      <c r="N37" s="12">
        <v>-22.45</v>
      </c>
      <c r="O37" s="12">
        <v>-196.4</v>
      </c>
      <c r="P37" s="12">
        <v>-45.1</v>
      </c>
      <c r="Q37" s="12">
        <v>309</v>
      </c>
    </row>
    <row r="38" spans="1:19" x14ac:dyDescent="0.25">
      <c r="A38" s="2"/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1:19" x14ac:dyDescent="0.25">
      <c r="A39" s="5" t="s">
        <v>97</v>
      </c>
      <c r="B39" s="26">
        <f t="shared" ref="B39:J39" si="35">B33-B35</f>
        <v>3397</v>
      </c>
      <c r="C39" s="26">
        <f t="shared" si="35"/>
        <v>3415</v>
      </c>
      <c r="D39" s="26">
        <f t="shared" si="35"/>
        <v>3577</v>
      </c>
      <c r="E39" s="26">
        <f t="shared" si="35"/>
        <v>3920.8</v>
      </c>
      <c r="F39" s="26">
        <f t="shared" si="35"/>
        <v>4019.1999999999971</v>
      </c>
      <c r="G39" s="26">
        <f t="shared" si="35"/>
        <v>4184.5</v>
      </c>
      <c r="H39" s="26">
        <f t="shared" si="35"/>
        <v>4123</v>
      </c>
      <c r="I39" s="26">
        <f t="shared" si="35"/>
        <v>4053</v>
      </c>
      <c r="J39" s="26">
        <f t="shared" si="35"/>
        <v>3961.4</v>
      </c>
      <c r="K39" s="26">
        <f t="shared" ref="K39:P39" si="36">K33-K35</f>
        <v>3919.5</v>
      </c>
      <c r="L39" s="26">
        <f t="shared" si="36"/>
        <v>3735.9</v>
      </c>
      <c r="M39" s="26">
        <f t="shared" si="36"/>
        <v>3931.1</v>
      </c>
      <c r="N39" s="26">
        <f t="shared" si="36"/>
        <v>4044.8900000000003</v>
      </c>
      <c r="O39" s="26">
        <f t="shared" si="36"/>
        <v>4233.3999999999987</v>
      </c>
      <c r="P39" s="26">
        <f t="shared" si="36"/>
        <v>4278.4000000000033</v>
      </c>
      <c r="Q39" s="26">
        <f t="shared" ref="Q39" si="37">Q33-Q35</f>
        <v>4465.4000000000015</v>
      </c>
      <c r="S39" s="61"/>
    </row>
    <row r="40" spans="1:19" x14ac:dyDescent="0.25">
      <c r="A40" s="2"/>
      <c r="B40" s="12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19" s="21" customFormat="1" x14ac:dyDescent="0.25">
      <c r="A41" s="5" t="s">
        <v>111</v>
      </c>
      <c r="B41" s="89">
        <v>18.2</v>
      </c>
      <c r="C41" s="90">
        <v>18.2</v>
      </c>
      <c r="D41" s="90">
        <v>19.100000000000001</v>
      </c>
      <c r="E41" s="90">
        <v>20.9</v>
      </c>
      <c r="F41" s="90">
        <v>21.4</v>
      </c>
      <c r="G41" s="90">
        <v>22.2</v>
      </c>
      <c r="H41" s="90">
        <v>21.9</v>
      </c>
      <c r="I41" s="90">
        <v>21.5</v>
      </c>
      <c r="J41" s="90">
        <v>21</v>
      </c>
      <c r="K41" s="90">
        <v>20.8</v>
      </c>
      <c r="L41" s="90">
        <v>19.8</v>
      </c>
      <c r="M41" s="90">
        <v>20.8</v>
      </c>
      <c r="N41" s="90">
        <v>21.4</v>
      </c>
      <c r="O41" s="90">
        <v>22.4</v>
      </c>
      <c r="P41" s="90">
        <v>22.6</v>
      </c>
      <c r="Q41" s="90">
        <v>23.5</v>
      </c>
      <c r="R41" s="99"/>
    </row>
    <row r="42" spans="1:19" x14ac:dyDescent="0.25">
      <c r="A42" s="88" t="s">
        <v>123</v>
      </c>
    </row>
  </sheetData>
  <pageMargins left="0.7" right="0.7" top="0.75" bottom="0.75" header="0.3" footer="0.3"/>
  <pageSetup scale="37" orientation="portrait" r:id="rId1"/>
  <ignoredErrors>
    <ignoredError sqref="G15:G17 G20:G22 G25:G29 K15:K17 K20:K22 K25:K29 K33:K35 K38:K39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B08E-4868-43BE-9DA9-EB13D9E28CD9}">
  <dimension ref="A4:R97"/>
  <sheetViews>
    <sheetView showGridLines="0" zoomScaleNormal="100" workbookViewId="0">
      <pane xSplit="1" ySplit="6" topLeftCell="J7" activePane="bottomRight" state="frozen"/>
      <selection pane="topRight" activeCell="B1" sqref="B1"/>
      <selection pane="bottomLeft" activeCell="A7" sqref="A7"/>
      <selection pane="bottomRight" activeCell="Q6" sqref="Q6"/>
    </sheetView>
  </sheetViews>
  <sheetFormatPr defaultColWidth="9.140625" defaultRowHeight="15" x14ac:dyDescent="0.25"/>
  <cols>
    <col min="1" max="1" width="40.85546875" customWidth="1"/>
    <col min="2" max="16384" width="9.140625" style="20"/>
  </cols>
  <sheetData>
    <row r="4" spans="1:18" x14ac:dyDescent="0.25">
      <c r="A4" s="1" t="s">
        <v>10</v>
      </c>
    </row>
    <row r="6" spans="1:18" x14ac:dyDescent="0.25">
      <c r="A6" s="8"/>
      <c r="B6" s="56" t="s">
        <v>114</v>
      </c>
      <c r="C6" s="56" t="s">
        <v>115</v>
      </c>
      <c r="D6" s="56" t="s">
        <v>118</v>
      </c>
      <c r="E6" s="56" t="s">
        <v>124</v>
      </c>
      <c r="F6" s="56" t="s">
        <v>125</v>
      </c>
      <c r="G6" s="56" t="s">
        <v>126</v>
      </c>
      <c r="H6" s="56" t="s">
        <v>129</v>
      </c>
      <c r="I6" s="56" t="s">
        <v>130</v>
      </c>
      <c r="J6" s="56" t="s">
        <v>131</v>
      </c>
      <c r="K6" s="56" t="s">
        <v>160</v>
      </c>
      <c r="L6" s="56" t="s">
        <v>162</v>
      </c>
      <c r="M6" s="56" t="s">
        <v>164</v>
      </c>
      <c r="N6" s="56" t="s">
        <v>166</v>
      </c>
      <c r="O6" s="56" t="s">
        <v>168</v>
      </c>
      <c r="P6" s="56" t="s">
        <v>169</v>
      </c>
      <c r="Q6" s="56" t="s">
        <v>170</v>
      </c>
    </row>
    <row r="7" spans="1:18" x14ac:dyDescent="0.25">
      <c r="A7" s="2"/>
      <c r="B7" s="14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8" x14ac:dyDescent="0.25">
      <c r="A8" s="2" t="s">
        <v>63</v>
      </c>
      <c r="B8" s="55">
        <v>362.9</v>
      </c>
      <c r="C8" s="55">
        <v>385.2</v>
      </c>
      <c r="D8" s="55">
        <v>414</v>
      </c>
      <c r="E8" s="55">
        <v>430.7</v>
      </c>
      <c r="F8" s="55">
        <v>435.9</v>
      </c>
      <c r="G8" s="55">
        <v>440.3</v>
      </c>
      <c r="H8" s="55">
        <v>429.4</v>
      </c>
      <c r="I8" s="55">
        <v>412</v>
      </c>
      <c r="J8" s="55">
        <v>398.1</v>
      </c>
      <c r="K8" s="55">
        <v>398.4</v>
      </c>
      <c r="L8" s="55">
        <v>402.3</v>
      </c>
      <c r="M8" s="55">
        <v>410.7</v>
      </c>
      <c r="N8" s="55">
        <v>410</v>
      </c>
      <c r="O8" s="55">
        <v>421.1</v>
      </c>
      <c r="P8" s="55">
        <v>419.3</v>
      </c>
      <c r="Q8" s="55">
        <v>430.4</v>
      </c>
    </row>
    <row r="9" spans="1:18" x14ac:dyDescent="0.25">
      <c r="A9" s="2"/>
      <c r="B9" s="14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8" x14ac:dyDescent="0.25">
      <c r="A10" s="2" t="s">
        <v>11</v>
      </c>
      <c r="B10" s="14">
        <v>0.26600000000000001</v>
      </c>
      <c r="C10" s="14">
        <v>0.27100000000000002</v>
      </c>
      <c r="D10" s="14">
        <v>0.27700000000000002</v>
      </c>
      <c r="E10" s="14">
        <v>0.28000000000000003</v>
      </c>
      <c r="F10" s="14">
        <v>0.28199999999999997</v>
      </c>
      <c r="G10" s="14">
        <v>0.26500000000000001</v>
      </c>
      <c r="H10" s="14">
        <v>0.26700000000000002</v>
      </c>
      <c r="I10" s="14">
        <v>0.27400000000000002</v>
      </c>
      <c r="J10" s="14">
        <v>0.27100000000000002</v>
      </c>
      <c r="K10" s="14">
        <v>0.26800000000000002</v>
      </c>
      <c r="L10" s="14">
        <v>0.28999999999999998</v>
      </c>
      <c r="M10" s="14">
        <v>0.28000000000000003</v>
      </c>
      <c r="N10" s="14">
        <v>0.28399999999999997</v>
      </c>
      <c r="O10" s="14">
        <v>0.28899999999999998</v>
      </c>
      <c r="P10" s="14">
        <v>0.28599999999999998</v>
      </c>
      <c r="Q10" s="14">
        <v>0.28699999999999998</v>
      </c>
      <c r="R10" s="112"/>
    </row>
    <row r="11" spans="1:18" x14ac:dyDescent="0.25">
      <c r="A11" s="2"/>
      <c r="B11" s="14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8" x14ac:dyDescent="0.25">
      <c r="A12" s="2" t="s">
        <v>12</v>
      </c>
      <c r="B12" s="14">
        <v>6.0999999999999999E-2</v>
      </c>
      <c r="C12" s="14">
        <v>5.8999999999999997E-2</v>
      </c>
      <c r="D12" s="14">
        <v>0.06</v>
      </c>
      <c r="E12" s="14">
        <v>0.06</v>
      </c>
      <c r="F12" s="14">
        <v>6.9000000000000006E-2</v>
      </c>
      <c r="G12" s="14">
        <v>5.7000000000000002E-2</v>
      </c>
      <c r="H12" s="14">
        <v>6.2E-2</v>
      </c>
      <c r="I12" s="14">
        <v>6.2E-2</v>
      </c>
      <c r="J12" s="14">
        <v>6.3E-2</v>
      </c>
      <c r="K12" s="14">
        <v>6.0999999999999999E-2</v>
      </c>
      <c r="L12" s="14">
        <v>7.3999999999999996E-2</v>
      </c>
      <c r="M12" s="14">
        <v>8.1000000000000003E-2</v>
      </c>
      <c r="N12" s="14">
        <v>7.3999999999999996E-2</v>
      </c>
      <c r="O12" s="14">
        <v>7.4999999999999997E-2</v>
      </c>
      <c r="P12" s="14">
        <v>7.5999999999999998E-2</v>
      </c>
      <c r="Q12" s="14">
        <v>7.4999999999999997E-2</v>
      </c>
    </row>
    <row r="13" spans="1:18" x14ac:dyDescent="0.25">
      <c r="A13" s="2"/>
      <c r="B13" s="14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8" x14ac:dyDescent="0.25">
      <c r="A14" s="2" t="s">
        <v>13</v>
      </c>
      <c r="B14" s="14">
        <v>4.7E-2</v>
      </c>
      <c r="C14" s="14">
        <v>6.0999999999999999E-2</v>
      </c>
      <c r="D14" s="14">
        <v>6.7000000000000004E-2</v>
      </c>
      <c r="E14" s="14">
        <v>6.8000000000000005E-2</v>
      </c>
      <c r="F14" s="14">
        <v>0.06</v>
      </c>
      <c r="G14" s="14">
        <v>5.5E-2</v>
      </c>
      <c r="H14" s="14">
        <v>5.1999999999999998E-2</v>
      </c>
      <c r="I14" s="14">
        <v>5.8999999999999997E-2</v>
      </c>
      <c r="J14" s="14">
        <v>5.5E-2</v>
      </c>
      <c r="K14" s="14">
        <v>5.1999999999999998E-2</v>
      </c>
      <c r="L14" s="14">
        <v>6.7000000000000004E-2</v>
      </c>
      <c r="M14" s="14">
        <v>0.05</v>
      </c>
      <c r="N14" s="14">
        <v>0.06</v>
      </c>
      <c r="O14" s="14">
        <v>6.0999999999999999E-2</v>
      </c>
      <c r="P14" s="14">
        <v>5.7000000000000002E-2</v>
      </c>
      <c r="Q14" s="14">
        <v>5.8999999999999997E-2</v>
      </c>
    </row>
    <row r="15" spans="1:18" x14ac:dyDescent="0.25">
      <c r="A15" s="2"/>
      <c r="B15" s="14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8" x14ac:dyDescent="0.25">
      <c r="A16" s="2" t="s">
        <v>14</v>
      </c>
      <c r="B16" s="14">
        <v>0.159</v>
      </c>
      <c r="C16" s="14">
        <v>0.151</v>
      </c>
      <c r="D16" s="14">
        <v>0.151</v>
      </c>
      <c r="E16" s="14">
        <v>0.152</v>
      </c>
      <c r="F16" s="14">
        <v>0.153</v>
      </c>
      <c r="G16" s="14">
        <v>0.153</v>
      </c>
      <c r="H16" s="14">
        <v>0.153</v>
      </c>
      <c r="I16" s="14">
        <v>0.153</v>
      </c>
      <c r="J16" s="14">
        <v>0.154</v>
      </c>
      <c r="K16" s="14">
        <v>0.155</v>
      </c>
      <c r="L16" s="14">
        <v>0.14899999999999999</v>
      </c>
      <c r="M16" s="14">
        <v>0.14899999999999999</v>
      </c>
      <c r="N16" s="14">
        <v>0.15</v>
      </c>
      <c r="O16" s="14">
        <v>0.154</v>
      </c>
      <c r="P16" s="14">
        <v>0.153</v>
      </c>
      <c r="Q16" s="14">
        <v>0.153</v>
      </c>
    </row>
    <row r="17" spans="1:17" x14ac:dyDescent="0.25">
      <c r="A17" s="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17" x14ac:dyDescent="0.25">
      <c r="A18" s="2" t="s">
        <v>15</v>
      </c>
      <c r="B18" s="14">
        <v>0.182</v>
      </c>
      <c r="C18" s="14">
        <v>0.17299999999999999</v>
      </c>
      <c r="D18" s="14">
        <v>0.17699999999999999</v>
      </c>
      <c r="E18" s="14">
        <v>0.17599999999999999</v>
      </c>
      <c r="F18" s="14">
        <v>0.17599999999999999</v>
      </c>
      <c r="G18" s="14">
        <v>0.17599999999999999</v>
      </c>
      <c r="H18" s="14">
        <v>0.17599999999999999</v>
      </c>
      <c r="I18" s="14">
        <v>0.17799999999999999</v>
      </c>
      <c r="J18" s="14">
        <v>0.18</v>
      </c>
      <c r="K18" s="14">
        <v>0.182</v>
      </c>
      <c r="L18" s="14">
        <v>0.18</v>
      </c>
      <c r="M18" s="14">
        <v>0.187</v>
      </c>
      <c r="N18" s="14">
        <v>0.18099999999999999</v>
      </c>
      <c r="O18" s="14">
        <v>0.183</v>
      </c>
      <c r="P18" s="14">
        <v>0.19</v>
      </c>
      <c r="Q18" s="14">
        <v>0.189</v>
      </c>
    </row>
    <row r="19" spans="1:17" x14ac:dyDescent="0.25">
      <c r="A19" s="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x14ac:dyDescent="0.25">
      <c r="A20" s="2" t="s">
        <v>101</v>
      </c>
      <c r="B20" s="14">
        <v>0.17</v>
      </c>
      <c r="C20" s="14">
        <v>0.16</v>
      </c>
      <c r="D20" s="14">
        <v>0.154</v>
      </c>
      <c r="E20" s="14">
        <v>0.157</v>
      </c>
      <c r="F20" s="14">
        <v>0.156</v>
      </c>
      <c r="G20" s="14">
        <v>0.158</v>
      </c>
      <c r="H20" s="14">
        <v>0.157</v>
      </c>
      <c r="I20" s="14">
        <v>0.159</v>
      </c>
      <c r="J20" s="14">
        <v>0.16200000000000001</v>
      </c>
      <c r="K20" s="14">
        <v>0.159</v>
      </c>
      <c r="L20" s="14">
        <v>0.14899999999999999</v>
      </c>
      <c r="M20" s="14">
        <v>0.153</v>
      </c>
      <c r="N20" s="14">
        <v>0.157</v>
      </c>
      <c r="O20" s="14">
        <v>0.159</v>
      </c>
      <c r="P20" s="14">
        <v>0.16</v>
      </c>
      <c r="Q20" s="14">
        <v>0.159</v>
      </c>
    </row>
    <row r="21" spans="1:17" x14ac:dyDescent="0.25">
      <c r="A21" s="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7" x14ac:dyDescent="0.25">
      <c r="A22" s="2" t="s">
        <v>102</v>
      </c>
      <c r="B22" s="14">
        <v>0.126</v>
      </c>
      <c r="C22" s="14">
        <v>0.11899999999999999</v>
      </c>
      <c r="D22" s="14">
        <v>0.115</v>
      </c>
      <c r="E22" s="14">
        <v>0.12</v>
      </c>
      <c r="F22" s="14">
        <v>0.11799999999999999</v>
      </c>
      <c r="G22" s="14">
        <v>0.11899999999999999</v>
      </c>
      <c r="H22" s="14">
        <v>0.11799999999999999</v>
      </c>
      <c r="I22" s="14">
        <v>0.121</v>
      </c>
      <c r="J22" s="14">
        <v>0.122</v>
      </c>
      <c r="K22" s="14">
        <v>0.12</v>
      </c>
      <c r="L22" s="14">
        <v>0.112</v>
      </c>
      <c r="M22" s="14">
        <v>0.115</v>
      </c>
      <c r="N22" s="14">
        <v>0.11799999999999999</v>
      </c>
      <c r="O22" s="14">
        <v>0.12</v>
      </c>
      <c r="P22" s="14">
        <v>0.12</v>
      </c>
      <c r="Q22" s="14">
        <v>0.12</v>
      </c>
    </row>
    <row r="23" spans="1:17" x14ac:dyDescent="0.25">
      <c r="A23" s="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 x14ac:dyDescent="0.25">
      <c r="A24" s="2" t="s">
        <v>103</v>
      </c>
      <c r="B24" s="14">
        <v>0.25800000000000001</v>
      </c>
      <c r="C24" s="14">
        <v>0.25700000000000001</v>
      </c>
      <c r="D24" s="14">
        <v>0.254</v>
      </c>
      <c r="E24" s="14">
        <v>0.24</v>
      </c>
      <c r="F24" s="14">
        <v>0.246</v>
      </c>
      <c r="G24" s="14">
        <v>0.246</v>
      </c>
      <c r="H24" s="14">
        <v>0.252</v>
      </c>
      <c r="I24" s="14">
        <v>0.24099999999999999</v>
      </c>
      <c r="J24" s="14">
        <v>0.247</v>
      </c>
      <c r="K24" s="14">
        <v>0.249</v>
      </c>
      <c r="L24" s="14">
        <v>0.251</v>
      </c>
      <c r="M24" s="14">
        <v>0.247</v>
      </c>
      <c r="N24" s="14">
        <v>0.247</v>
      </c>
      <c r="O24" s="14">
        <v>0.248</v>
      </c>
      <c r="P24" s="14">
        <v>0.248</v>
      </c>
      <c r="Q24" s="14">
        <v>0.245</v>
      </c>
    </row>
    <row r="25" spans="1:17" x14ac:dyDescent="0.25">
      <c r="A25" s="2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x14ac:dyDescent="0.25">
      <c r="A26" s="2" t="s">
        <v>104</v>
      </c>
      <c r="B26" s="55">
        <f>'P&amp;L Statement'!B41</f>
        <v>18.2</v>
      </c>
      <c r="C26" s="55">
        <f>'P&amp;L Statement'!C41</f>
        <v>18.2</v>
      </c>
      <c r="D26" s="55">
        <f>'P&amp;L Statement'!D41</f>
        <v>19.100000000000001</v>
      </c>
      <c r="E26" s="55">
        <f>'P&amp;L Statement'!E41</f>
        <v>20.9</v>
      </c>
      <c r="F26" s="55">
        <f>'P&amp;L Statement'!F41</f>
        <v>21.4</v>
      </c>
      <c r="G26" s="55">
        <f>'P&amp;L Statement'!G41</f>
        <v>22.2</v>
      </c>
      <c r="H26" s="55">
        <f>'P&amp;L Statement'!H41</f>
        <v>21.9</v>
      </c>
      <c r="I26" s="55">
        <f>'P&amp;L Statement'!I41</f>
        <v>21.5</v>
      </c>
      <c r="J26" s="55">
        <f>'P&amp;L Statement'!J41</f>
        <v>21</v>
      </c>
      <c r="K26" s="55">
        <f>'P&amp;L Statement'!K41</f>
        <v>20.8</v>
      </c>
      <c r="L26" s="55">
        <v>19.8</v>
      </c>
      <c r="M26" s="55">
        <v>20.8</v>
      </c>
      <c r="N26" s="55">
        <v>21.4</v>
      </c>
      <c r="O26" s="55">
        <v>22.4</v>
      </c>
      <c r="P26" s="55">
        <v>22.6</v>
      </c>
      <c r="Q26" s="55">
        <v>23.5</v>
      </c>
    </row>
    <row r="28" spans="1:17" x14ac:dyDescent="0.25">
      <c r="A28" s="1" t="s">
        <v>16</v>
      </c>
    </row>
    <row r="29" spans="1:17" x14ac:dyDescent="0.25">
      <c r="A29" s="9" t="s">
        <v>17</v>
      </c>
    </row>
    <row r="30" spans="1:17" x14ac:dyDescent="0.25">
      <c r="A30" s="8"/>
      <c r="B30" s="56" t="s">
        <v>114</v>
      </c>
      <c r="C30" s="56" t="s">
        <v>115</v>
      </c>
      <c r="D30" s="56" t="s">
        <v>118</v>
      </c>
      <c r="E30" s="56" t="s">
        <v>124</v>
      </c>
      <c r="F30" s="56" t="str">
        <f>F6</f>
        <v>Q1 FY23</v>
      </c>
      <c r="G30" s="56" t="str">
        <f>G6</f>
        <v>Q2 FY23</v>
      </c>
      <c r="H30" s="56" t="str">
        <f>H6</f>
        <v>Q3 FY23</v>
      </c>
      <c r="I30" s="56" t="str">
        <f>I6</f>
        <v>Q4 FY23</v>
      </c>
      <c r="J30" s="56" t="s">
        <v>131</v>
      </c>
      <c r="K30" s="56" t="s">
        <v>161</v>
      </c>
      <c r="L30" s="56" t="s">
        <v>163</v>
      </c>
      <c r="M30" s="56" t="s">
        <v>165</v>
      </c>
      <c r="N30" s="56" t="s">
        <v>166</v>
      </c>
      <c r="O30" s="56" t="s">
        <v>168</v>
      </c>
      <c r="P30" s="56" t="s">
        <v>169</v>
      </c>
      <c r="Q30" s="56" t="s">
        <v>170</v>
      </c>
    </row>
    <row r="31" spans="1:17" s="58" customFormat="1" x14ac:dyDescent="0.25">
      <c r="A31" s="57" t="s">
        <v>18</v>
      </c>
      <c r="B31" s="76">
        <v>74.33</v>
      </c>
      <c r="C31" s="80">
        <v>74.23</v>
      </c>
      <c r="D31" s="80">
        <v>74.34</v>
      </c>
      <c r="E31" s="80">
        <v>75.790000000000006</v>
      </c>
      <c r="F31" s="80">
        <v>78.97</v>
      </c>
      <c r="G31" s="80">
        <v>81.349999999999994</v>
      </c>
      <c r="H31" s="80">
        <v>82.73</v>
      </c>
      <c r="I31" s="80">
        <v>82.17</v>
      </c>
      <c r="J31" s="80">
        <v>82.04</v>
      </c>
      <c r="K31" s="80">
        <v>83.05</v>
      </c>
      <c r="L31" s="80">
        <v>83.21</v>
      </c>
      <c r="M31" s="80">
        <v>83.41</v>
      </c>
      <c r="N31" s="80">
        <v>83.39</v>
      </c>
      <c r="O31" s="80">
        <v>83.8</v>
      </c>
      <c r="P31" s="80">
        <v>85.62</v>
      </c>
      <c r="Q31" s="80">
        <v>85.48</v>
      </c>
    </row>
    <row r="32" spans="1:17" s="58" customFormat="1" x14ac:dyDescent="0.25">
      <c r="A32" s="57"/>
      <c r="B32" s="76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</row>
    <row r="33" spans="1:17" s="58" customFormat="1" x14ac:dyDescent="0.25">
      <c r="A33" s="57" t="s">
        <v>19</v>
      </c>
      <c r="B33" s="76">
        <v>73.709999999999994</v>
      </c>
      <c r="C33" s="80">
        <v>73.89</v>
      </c>
      <c r="D33" s="80">
        <v>74.77</v>
      </c>
      <c r="E33" s="80">
        <v>75.33</v>
      </c>
      <c r="F33" s="80">
        <v>77.790000000000006</v>
      </c>
      <c r="G33" s="80">
        <v>80.12</v>
      </c>
      <c r="H33" s="80">
        <v>82.33</v>
      </c>
      <c r="I33" s="80">
        <v>82.26</v>
      </c>
      <c r="J33" s="80">
        <v>82.2</v>
      </c>
      <c r="K33" s="80">
        <v>82.73</v>
      </c>
      <c r="L33" s="80">
        <v>83.29</v>
      </c>
      <c r="M33" s="80">
        <v>83.15</v>
      </c>
      <c r="N33" s="80">
        <v>83.43</v>
      </c>
      <c r="O33" s="80">
        <v>83.8</v>
      </c>
      <c r="P33" s="80">
        <v>84.82</v>
      </c>
      <c r="Q33" s="80">
        <v>86.38</v>
      </c>
    </row>
    <row r="97" spans="1:1" x14ac:dyDescent="0.25">
      <c r="A97" s="2"/>
    </row>
  </sheetData>
  <phoneticPr fontId="23" type="noConversion"/>
  <pageMargins left="0.7" right="0.7" top="0.75" bottom="0.75" header="0.3" footer="0.3"/>
  <pageSetup scale="3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R84"/>
  <sheetViews>
    <sheetView showGridLines="0" zoomScaleNormal="100" zoomScaleSheetLayoutView="80" workbookViewId="0">
      <pane xSplit="1" ySplit="6" topLeftCell="J7" activePane="bottomRight" state="frozen"/>
      <selection pane="topRight" activeCell="B1" sqref="B1"/>
      <selection pane="bottomLeft" activeCell="A7" sqref="A7"/>
      <selection pane="bottomRight" activeCell="Q6" sqref="Q6"/>
    </sheetView>
  </sheetViews>
  <sheetFormatPr defaultColWidth="9.140625" defaultRowHeight="15" x14ac:dyDescent="0.25"/>
  <cols>
    <col min="1" max="1" width="47.42578125" style="20" bestFit="1" customWidth="1"/>
    <col min="2" max="4" width="9.42578125" style="28" bestFit="1" customWidth="1"/>
    <col min="5" max="5" width="10.5703125" style="28" bestFit="1" customWidth="1"/>
    <col min="6" max="16" width="9.42578125" style="28" customWidth="1"/>
    <col min="17" max="16384" width="9.140625" style="20"/>
  </cols>
  <sheetData>
    <row r="4" spans="1:18" x14ac:dyDescent="0.25">
      <c r="A4" s="21" t="s">
        <v>53</v>
      </c>
    </row>
    <row r="5" spans="1:18" x14ac:dyDescent="0.25">
      <c r="A5" s="37" t="s">
        <v>85</v>
      </c>
      <c r="F5" s="110"/>
    </row>
    <row r="6" spans="1:18" s="40" customFormat="1" x14ac:dyDescent="0.25">
      <c r="A6" s="25"/>
      <c r="B6" s="81" t="s">
        <v>114</v>
      </c>
      <c r="C6" s="81" t="s">
        <v>115</v>
      </c>
      <c r="D6" s="81" t="s">
        <v>118</v>
      </c>
      <c r="E6" s="81" t="s">
        <v>124</v>
      </c>
      <c r="F6" s="81" t="s">
        <v>125</v>
      </c>
      <c r="G6" s="81" t="s">
        <v>126</v>
      </c>
      <c r="H6" s="81" t="s">
        <v>129</v>
      </c>
      <c r="I6" s="81" t="s">
        <v>130</v>
      </c>
      <c r="J6" s="81" t="s">
        <v>131</v>
      </c>
      <c r="K6" s="81" t="s">
        <v>160</v>
      </c>
      <c r="L6" s="81" t="s">
        <v>162</v>
      </c>
      <c r="M6" s="81" t="s">
        <v>164</v>
      </c>
      <c r="N6" s="81" t="s">
        <v>166</v>
      </c>
      <c r="O6" s="81" t="s">
        <v>168</v>
      </c>
      <c r="P6" s="81" t="s">
        <v>169</v>
      </c>
      <c r="Q6" s="81" t="s">
        <v>170</v>
      </c>
    </row>
    <row r="7" spans="1:18" s="21" customFormat="1" x14ac:dyDescent="0.25">
      <c r="A7" s="10" t="s">
        <v>132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8" s="21" customFormat="1" x14ac:dyDescent="0.25">
      <c r="A8" s="10" t="s">
        <v>133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8" x14ac:dyDescent="0.25">
      <c r="A9" s="11" t="s">
        <v>134</v>
      </c>
      <c r="B9" s="12">
        <v>3155</v>
      </c>
      <c r="C9" s="12">
        <v>4198</v>
      </c>
      <c r="D9" s="12">
        <v>4111</v>
      </c>
      <c r="E9" s="12">
        <v>4152</v>
      </c>
      <c r="F9" s="12">
        <v>4118</v>
      </c>
      <c r="G9" s="12">
        <v>3885</v>
      </c>
      <c r="H9" s="12">
        <v>3678</v>
      </c>
      <c r="I9" s="12">
        <v>3543</v>
      </c>
      <c r="J9" s="12">
        <v>4652</v>
      </c>
      <c r="K9" s="12">
        <v>4835</v>
      </c>
      <c r="L9" s="12">
        <v>7023</v>
      </c>
      <c r="M9" s="12">
        <v>6285</v>
      </c>
      <c r="N9" s="12">
        <v>6059</v>
      </c>
      <c r="O9" s="12">
        <v>5651</v>
      </c>
      <c r="P9" s="12">
        <v>6932</v>
      </c>
      <c r="Q9" s="12">
        <v>8463</v>
      </c>
      <c r="R9" s="23"/>
    </row>
    <row r="10" spans="1:18" x14ac:dyDescent="0.25">
      <c r="A10" s="11" t="s">
        <v>135</v>
      </c>
      <c r="B10" s="12">
        <v>45</v>
      </c>
      <c r="C10" s="12">
        <v>14</v>
      </c>
      <c r="D10" s="12">
        <v>52</v>
      </c>
      <c r="E10" s="12">
        <v>110</v>
      </c>
      <c r="F10" s="12">
        <v>42</v>
      </c>
      <c r="G10" s="12">
        <v>140</v>
      </c>
      <c r="H10" s="12">
        <v>359</v>
      </c>
      <c r="I10" s="12">
        <v>324</v>
      </c>
      <c r="J10" s="12">
        <v>387</v>
      </c>
      <c r="K10" s="12">
        <v>376</v>
      </c>
      <c r="L10" s="12">
        <v>444</v>
      </c>
      <c r="M10" s="12">
        <v>614</v>
      </c>
      <c r="N10" s="12">
        <v>522</v>
      </c>
      <c r="O10" s="12">
        <v>595</v>
      </c>
      <c r="P10" s="12">
        <v>4</v>
      </c>
      <c r="Q10" s="12">
        <v>2</v>
      </c>
      <c r="R10" s="23"/>
    </row>
    <row r="11" spans="1:18" x14ac:dyDescent="0.25">
      <c r="A11" s="11" t="s">
        <v>62</v>
      </c>
      <c r="B11" s="12">
        <v>6135</v>
      </c>
      <c r="C11" s="12">
        <v>7115</v>
      </c>
      <c r="D11" s="12">
        <v>6722</v>
      </c>
      <c r="E11" s="12">
        <v>6236</v>
      </c>
      <c r="F11" s="12">
        <v>6194</v>
      </c>
      <c r="G11" s="12">
        <v>6091</v>
      </c>
      <c r="H11" s="12">
        <v>7766</v>
      </c>
      <c r="I11" s="12">
        <v>7469</v>
      </c>
      <c r="J11" s="12">
        <v>7284</v>
      </c>
      <c r="K11" s="12">
        <v>8100</v>
      </c>
      <c r="L11" s="12">
        <v>7724</v>
      </c>
      <c r="M11" s="12">
        <v>7248</v>
      </c>
      <c r="N11" s="12">
        <v>6856</v>
      </c>
      <c r="O11" s="12">
        <v>7178</v>
      </c>
      <c r="P11" s="12">
        <v>6911</v>
      </c>
      <c r="Q11" s="12">
        <v>6445</v>
      </c>
      <c r="R11" s="23"/>
    </row>
    <row r="12" spans="1:18" x14ac:dyDescent="0.25">
      <c r="A12" s="11" t="s">
        <v>136</v>
      </c>
      <c r="B12" s="12">
        <v>21688</v>
      </c>
      <c r="C12" s="12">
        <v>26784</v>
      </c>
      <c r="D12" s="12">
        <v>26853</v>
      </c>
      <c r="E12" s="12">
        <v>27348</v>
      </c>
      <c r="F12" s="12">
        <v>28413</v>
      </c>
      <c r="G12" s="12">
        <v>29182</v>
      </c>
      <c r="H12" s="12">
        <v>29756</v>
      </c>
      <c r="I12" s="12">
        <v>29586</v>
      </c>
      <c r="J12" s="12">
        <v>32318</v>
      </c>
      <c r="K12" s="12">
        <v>33975</v>
      </c>
      <c r="L12" s="12">
        <v>41709</v>
      </c>
      <c r="M12" s="12">
        <v>41793</v>
      </c>
      <c r="N12" s="12">
        <v>41796</v>
      </c>
      <c r="O12" s="12">
        <v>42156</v>
      </c>
      <c r="P12" s="12">
        <v>42895</v>
      </c>
      <c r="Q12" s="12">
        <v>42907</v>
      </c>
      <c r="R12" s="23"/>
    </row>
    <row r="13" spans="1:18" x14ac:dyDescent="0.25">
      <c r="A13" s="31" t="s">
        <v>137</v>
      </c>
      <c r="B13" s="52">
        <v>4478</v>
      </c>
      <c r="C13" s="52">
        <v>4498</v>
      </c>
      <c r="D13" s="52">
        <v>3936</v>
      </c>
      <c r="E13" s="52">
        <v>3778</v>
      </c>
      <c r="F13" s="52">
        <v>4417</v>
      </c>
      <c r="G13" s="52">
        <v>4185</v>
      </c>
      <c r="H13" s="52">
        <v>4228</v>
      </c>
      <c r="I13" s="52">
        <v>3848</v>
      </c>
      <c r="J13" s="12">
        <v>3890</v>
      </c>
      <c r="K13" s="12">
        <v>4680</v>
      </c>
      <c r="L13" s="12">
        <v>5297</v>
      </c>
      <c r="M13" s="12">
        <v>4971</v>
      </c>
      <c r="N13" s="12">
        <v>2687.5</v>
      </c>
      <c r="O13" s="12">
        <v>1891</v>
      </c>
      <c r="P13" s="12">
        <v>2452</v>
      </c>
      <c r="Q13" s="12">
        <v>4237.7</v>
      </c>
      <c r="R13" s="23"/>
    </row>
    <row r="14" spans="1:18" x14ac:dyDescent="0.25">
      <c r="A14" s="11" t="s">
        <v>138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983</v>
      </c>
      <c r="H14" s="12">
        <v>1311</v>
      </c>
      <c r="I14" s="12">
        <v>1334</v>
      </c>
      <c r="J14" s="12">
        <v>2378</v>
      </c>
      <c r="K14" s="12">
        <v>2427</v>
      </c>
      <c r="L14" s="12">
        <v>2613</v>
      </c>
      <c r="M14" s="12">
        <v>2772</v>
      </c>
      <c r="N14" s="12">
        <v>2793.5</v>
      </c>
      <c r="O14" s="12">
        <v>2773</v>
      </c>
      <c r="P14" s="12">
        <v>2525.3000000000002</v>
      </c>
      <c r="Q14" s="12">
        <v>3196.7</v>
      </c>
      <c r="R14" s="23"/>
    </row>
    <row r="15" spans="1:18" x14ac:dyDescent="0.25">
      <c r="A15" s="42" t="s">
        <v>139</v>
      </c>
      <c r="B15" s="32">
        <v>1401</v>
      </c>
      <c r="C15" s="32">
        <v>1382</v>
      </c>
      <c r="D15" s="32">
        <v>1475</v>
      </c>
      <c r="E15" s="32">
        <v>1616</v>
      </c>
      <c r="F15" s="32">
        <v>2155</v>
      </c>
      <c r="G15" s="32">
        <v>2728</v>
      </c>
      <c r="H15" s="32">
        <v>2828</v>
      </c>
      <c r="I15" s="32">
        <v>2422</v>
      </c>
      <c r="J15" s="12">
        <v>2460</v>
      </c>
      <c r="K15" s="12">
        <v>2628</v>
      </c>
      <c r="L15" s="12">
        <v>2879</v>
      </c>
      <c r="M15" s="12">
        <v>2857</v>
      </c>
      <c r="N15" s="12">
        <v>2916.5</v>
      </c>
      <c r="O15" s="12">
        <v>3215</v>
      </c>
      <c r="P15" s="12">
        <v>3579</v>
      </c>
      <c r="Q15" s="12">
        <v>3246</v>
      </c>
      <c r="R15" s="23"/>
    </row>
    <row r="16" spans="1:18" ht="15.75" thickBot="1" x14ac:dyDescent="0.3">
      <c r="A16" s="31" t="s">
        <v>140</v>
      </c>
      <c r="B16" s="52">
        <v>7887.5</v>
      </c>
      <c r="C16" s="52">
        <v>8163</v>
      </c>
      <c r="D16" s="52">
        <v>8073.3</v>
      </c>
      <c r="E16" s="52">
        <v>7157.5</v>
      </c>
      <c r="F16" s="52">
        <v>6997.6</v>
      </c>
      <c r="G16" s="52">
        <v>7225.67</v>
      </c>
      <c r="H16" s="52">
        <v>7592.5</v>
      </c>
      <c r="I16" s="52">
        <v>8039</v>
      </c>
      <c r="J16" s="52">
        <v>7556.34</v>
      </c>
      <c r="K16" s="52">
        <v>8213</v>
      </c>
      <c r="L16" s="52">
        <v>8052</v>
      </c>
      <c r="M16" s="52">
        <v>8438</v>
      </c>
      <c r="N16" s="52">
        <v>8741.5</v>
      </c>
      <c r="O16" s="52">
        <v>9663.2999999999993</v>
      </c>
      <c r="P16" s="52">
        <v>9324.4</v>
      </c>
      <c r="Q16" s="52">
        <v>10708</v>
      </c>
      <c r="R16" s="23"/>
    </row>
    <row r="17" spans="1:18" s="21" customFormat="1" ht="15.75" thickBot="1" x14ac:dyDescent="0.3">
      <c r="A17" s="106" t="s">
        <v>141</v>
      </c>
      <c r="B17" s="107">
        <f>SUM(B9:B16)</f>
        <v>44789.5</v>
      </c>
      <c r="C17" s="107">
        <f t="shared" ref="C17:J17" si="0">SUM(C9:C16)</f>
        <v>52154</v>
      </c>
      <c r="D17" s="107">
        <f t="shared" si="0"/>
        <v>51222.3</v>
      </c>
      <c r="E17" s="107">
        <f t="shared" si="0"/>
        <v>50397.5</v>
      </c>
      <c r="F17" s="107">
        <f t="shared" si="0"/>
        <v>52336.6</v>
      </c>
      <c r="G17" s="107">
        <f t="shared" si="0"/>
        <v>54419.67</v>
      </c>
      <c r="H17" s="107">
        <f t="shared" si="0"/>
        <v>57518.5</v>
      </c>
      <c r="I17" s="107">
        <f t="shared" si="0"/>
        <v>56565</v>
      </c>
      <c r="J17" s="107">
        <f t="shared" si="0"/>
        <v>60925.34</v>
      </c>
      <c r="K17" s="107">
        <f t="shared" ref="K17:P17" si="1">SUM(K9:K16)</f>
        <v>65234</v>
      </c>
      <c r="L17" s="107">
        <f t="shared" si="1"/>
        <v>75741</v>
      </c>
      <c r="M17" s="107">
        <f t="shared" si="1"/>
        <v>74978</v>
      </c>
      <c r="N17" s="107">
        <f t="shared" si="1"/>
        <v>72372</v>
      </c>
      <c r="O17" s="107">
        <f t="shared" si="1"/>
        <v>73122.3</v>
      </c>
      <c r="P17" s="107">
        <f t="shared" si="1"/>
        <v>74622.7</v>
      </c>
      <c r="Q17" s="107">
        <f t="shared" ref="Q17" si="2">SUM(Q9:Q16)</f>
        <v>79205.399999999994</v>
      </c>
      <c r="R17" s="23"/>
    </row>
    <row r="18" spans="1:18" s="21" customFormat="1" x14ac:dyDescent="0.25">
      <c r="A18" s="104" t="s">
        <v>142</v>
      </c>
      <c r="B18" s="105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23"/>
    </row>
    <row r="19" spans="1:18" x14ac:dyDescent="0.25">
      <c r="A19" s="31" t="s">
        <v>138</v>
      </c>
      <c r="B19" s="103">
        <v>18981</v>
      </c>
      <c r="C19" s="52">
        <v>20639</v>
      </c>
      <c r="D19" s="52">
        <v>20877</v>
      </c>
      <c r="E19" s="52">
        <v>22269</v>
      </c>
      <c r="F19" s="52">
        <v>23806</v>
      </c>
      <c r="G19" s="52">
        <v>25209</v>
      </c>
      <c r="H19" s="52">
        <v>25393</v>
      </c>
      <c r="I19" s="52">
        <v>25206</v>
      </c>
      <c r="J19" s="12">
        <v>25938</v>
      </c>
      <c r="K19" s="12">
        <v>23836</v>
      </c>
      <c r="L19" s="12">
        <v>25347</v>
      </c>
      <c r="M19" s="12">
        <v>24256</v>
      </c>
      <c r="N19" s="12">
        <v>23929</v>
      </c>
      <c r="O19" s="12">
        <v>25528</v>
      </c>
      <c r="P19" s="12">
        <v>26749.4</v>
      </c>
      <c r="Q19" s="78">
        <v>28407</v>
      </c>
      <c r="R19" s="23"/>
    </row>
    <row r="20" spans="1:18" x14ac:dyDescent="0.25">
      <c r="A20" s="11" t="s">
        <v>137</v>
      </c>
      <c r="B20" s="12">
        <v>19306</v>
      </c>
      <c r="C20" s="12">
        <v>15611</v>
      </c>
      <c r="D20" s="12">
        <v>11102</v>
      </c>
      <c r="E20" s="12">
        <v>14352</v>
      </c>
      <c r="F20" s="12">
        <v>16577</v>
      </c>
      <c r="G20" s="12">
        <v>9746</v>
      </c>
      <c r="H20" s="12">
        <v>13104</v>
      </c>
      <c r="I20" s="12">
        <v>13679</v>
      </c>
      <c r="J20" s="12">
        <v>17253</v>
      </c>
      <c r="K20" s="12">
        <v>14808</v>
      </c>
      <c r="L20" s="12">
        <v>19226</v>
      </c>
      <c r="M20" s="12">
        <v>25928</v>
      </c>
      <c r="N20" s="12">
        <v>31106</v>
      </c>
      <c r="O20" s="12">
        <v>19339</v>
      </c>
      <c r="P20" s="12">
        <v>22961</v>
      </c>
      <c r="Q20" s="78">
        <v>17844</v>
      </c>
      <c r="R20" s="23"/>
    </row>
    <row r="21" spans="1:18" x14ac:dyDescent="0.25">
      <c r="A21" s="42" t="s">
        <v>55</v>
      </c>
      <c r="B21" s="32">
        <v>9777</v>
      </c>
      <c r="C21" s="32">
        <v>12228</v>
      </c>
      <c r="D21" s="32">
        <v>8542</v>
      </c>
      <c r="E21" s="32">
        <v>9494</v>
      </c>
      <c r="F21" s="32">
        <v>9915</v>
      </c>
      <c r="G21" s="32">
        <v>10520</v>
      </c>
      <c r="H21" s="32">
        <v>7811</v>
      </c>
      <c r="I21" s="32">
        <v>10534</v>
      </c>
      <c r="J21" s="12">
        <v>10565</v>
      </c>
      <c r="K21" s="12">
        <v>10547</v>
      </c>
      <c r="L21" s="12">
        <v>9928</v>
      </c>
      <c r="M21" s="12">
        <v>8144</v>
      </c>
      <c r="N21" s="12">
        <v>9226</v>
      </c>
      <c r="O21" s="12">
        <v>10487</v>
      </c>
      <c r="P21" s="12">
        <v>9414</v>
      </c>
      <c r="Q21" s="78">
        <v>16126</v>
      </c>
      <c r="R21" s="23"/>
    </row>
    <row r="22" spans="1:18" ht="15.75" thickBot="1" x14ac:dyDescent="0.3">
      <c r="A22" s="31" t="s">
        <v>143</v>
      </c>
      <c r="B22" s="52">
        <v>7418</v>
      </c>
      <c r="C22" s="52">
        <v>7525</v>
      </c>
      <c r="D22" s="52">
        <v>10306</v>
      </c>
      <c r="E22" s="52">
        <v>11048.5</v>
      </c>
      <c r="F22" s="52">
        <v>10404.6</v>
      </c>
      <c r="G22" s="52">
        <v>11577.8</v>
      </c>
      <c r="H22" s="52">
        <v>10529</v>
      </c>
      <c r="I22" s="52">
        <v>10111</v>
      </c>
      <c r="J22" s="52">
        <v>10271.49</v>
      </c>
      <c r="K22" s="52">
        <v>8655</v>
      </c>
      <c r="L22" s="52">
        <v>8272</v>
      </c>
      <c r="M22" s="52">
        <v>7996</v>
      </c>
      <c r="N22" s="52">
        <v>8191</v>
      </c>
      <c r="O22" s="52">
        <v>7341.4</v>
      </c>
      <c r="P22" s="52">
        <v>8008.4</v>
      </c>
      <c r="Q22" s="119">
        <v>7484</v>
      </c>
      <c r="R22" s="23"/>
    </row>
    <row r="23" spans="1:18" s="21" customFormat="1" ht="15.75" thickBot="1" x14ac:dyDescent="0.3">
      <c r="A23" s="106" t="s">
        <v>144</v>
      </c>
      <c r="B23" s="107">
        <f>SUM(B19:B22)</f>
        <v>55482</v>
      </c>
      <c r="C23" s="107">
        <f t="shared" ref="C23:J23" si="3">SUM(C19:C22)</f>
        <v>56003</v>
      </c>
      <c r="D23" s="107">
        <f t="shared" si="3"/>
        <v>50827</v>
      </c>
      <c r="E23" s="107">
        <f t="shared" si="3"/>
        <v>57163.5</v>
      </c>
      <c r="F23" s="107">
        <f t="shared" si="3"/>
        <v>60702.6</v>
      </c>
      <c r="G23" s="107">
        <f t="shared" si="3"/>
        <v>57052.800000000003</v>
      </c>
      <c r="H23" s="107">
        <f t="shared" si="3"/>
        <v>56837</v>
      </c>
      <c r="I23" s="107">
        <f t="shared" si="3"/>
        <v>59530</v>
      </c>
      <c r="J23" s="107">
        <f t="shared" si="3"/>
        <v>64027.49</v>
      </c>
      <c r="K23" s="107">
        <f t="shared" ref="K23:P23" si="4">SUM(K19:K22)</f>
        <v>57846</v>
      </c>
      <c r="L23" s="107">
        <f t="shared" si="4"/>
        <v>62773</v>
      </c>
      <c r="M23" s="107">
        <f t="shared" si="4"/>
        <v>66324</v>
      </c>
      <c r="N23" s="107">
        <f t="shared" si="4"/>
        <v>72452</v>
      </c>
      <c r="O23" s="107">
        <f t="shared" si="4"/>
        <v>62695.4</v>
      </c>
      <c r="P23" s="107">
        <f t="shared" si="4"/>
        <v>67132.800000000003</v>
      </c>
      <c r="Q23" s="118">
        <f t="shared" ref="Q23" si="5">SUM(Q19:Q22)</f>
        <v>69861</v>
      </c>
      <c r="R23" s="23"/>
    </row>
    <row r="24" spans="1:18" s="21" customFormat="1" ht="15.75" thickBot="1" x14ac:dyDescent="0.3">
      <c r="A24" s="108" t="s">
        <v>145</v>
      </c>
      <c r="B24" s="34">
        <f>B17+B23</f>
        <v>100271.5</v>
      </c>
      <c r="C24" s="34">
        <f t="shared" ref="C24:J24" si="6">C17+C23</f>
        <v>108157</v>
      </c>
      <c r="D24" s="34">
        <f t="shared" si="6"/>
        <v>102049.3</v>
      </c>
      <c r="E24" s="34">
        <f t="shared" si="6"/>
        <v>107561</v>
      </c>
      <c r="F24" s="34">
        <f t="shared" si="6"/>
        <v>113039.2</v>
      </c>
      <c r="G24" s="34">
        <f t="shared" si="6"/>
        <v>111472.47</v>
      </c>
      <c r="H24" s="34">
        <f t="shared" si="6"/>
        <v>114355.5</v>
      </c>
      <c r="I24" s="34">
        <f t="shared" si="6"/>
        <v>116095</v>
      </c>
      <c r="J24" s="34">
        <f t="shared" si="6"/>
        <v>124952.82999999999</v>
      </c>
      <c r="K24" s="34">
        <f t="shared" ref="K24:P24" si="7">K17+K23</f>
        <v>123080</v>
      </c>
      <c r="L24" s="34">
        <f t="shared" si="7"/>
        <v>138514</v>
      </c>
      <c r="M24" s="34">
        <f t="shared" si="7"/>
        <v>141302</v>
      </c>
      <c r="N24" s="34">
        <f t="shared" si="7"/>
        <v>144824</v>
      </c>
      <c r="O24" s="34">
        <f t="shared" si="7"/>
        <v>135817.70000000001</v>
      </c>
      <c r="P24" s="34">
        <f t="shared" si="7"/>
        <v>141755.5</v>
      </c>
      <c r="Q24" s="34">
        <f t="shared" ref="Q24" si="8">Q17+Q23</f>
        <v>149066.4</v>
      </c>
      <c r="R24" s="23"/>
    </row>
    <row r="25" spans="1:18" ht="15.75" thickTop="1" x14ac:dyDescent="0.25">
      <c r="A25" s="53"/>
      <c r="B25" s="54"/>
      <c r="C25" s="54"/>
      <c r="D25" s="54"/>
      <c r="E25" s="54"/>
      <c r="F25" s="54"/>
      <c r="G25" s="54"/>
      <c r="H25" s="54"/>
      <c r="I25" s="54"/>
      <c r="J25" s="12"/>
      <c r="K25" s="12"/>
      <c r="L25" s="12"/>
      <c r="M25" s="12"/>
      <c r="N25" s="12"/>
      <c r="O25" s="12"/>
      <c r="P25" s="12"/>
      <c r="Q25" s="12"/>
      <c r="R25" s="23"/>
    </row>
    <row r="26" spans="1:18" s="21" customFormat="1" x14ac:dyDescent="0.25">
      <c r="A26" s="10" t="s">
        <v>146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3"/>
    </row>
    <row r="27" spans="1:18" x14ac:dyDescent="0.25">
      <c r="A27" s="11" t="s">
        <v>147</v>
      </c>
      <c r="B27" s="12">
        <v>68449</v>
      </c>
      <c r="C27" s="12">
        <v>59989</v>
      </c>
      <c r="D27" s="12">
        <v>63945</v>
      </c>
      <c r="E27" s="12">
        <v>68316</v>
      </c>
      <c r="F27" s="12">
        <v>72469</v>
      </c>
      <c r="G27" s="12">
        <v>67978</v>
      </c>
      <c r="H27" s="12">
        <v>72796</v>
      </c>
      <c r="I27" s="12">
        <v>77310</v>
      </c>
      <c r="J27" s="12">
        <v>82006</v>
      </c>
      <c r="K27" s="12">
        <v>76605</v>
      </c>
      <c r="L27" s="12">
        <v>81045</v>
      </c>
      <c r="M27" s="12">
        <v>85413</v>
      </c>
      <c r="N27" s="12">
        <v>89719.6</v>
      </c>
      <c r="O27" s="12">
        <v>83979</v>
      </c>
      <c r="P27" s="12">
        <v>88441</v>
      </c>
      <c r="Q27" s="12">
        <v>93939</v>
      </c>
      <c r="R27" s="23"/>
    </row>
    <row r="28" spans="1:18" ht="15.75" thickBot="1" x14ac:dyDescent="0.3">
      <c r="A28" s="31" t="s">
        <v>54</v>
      </c>
      <c r="B28" s="52">
        <v>588</v>
      </c>
      <c r="C28" s="52">
        <v>583</v>
      </c>
      <c r="D28" s="52">
        <v>817</v>
      </c>
      <c r="E28" s="52">
        <v>1115</v>
      </c>
      <c r="F28" s="52">
        <v>1434</v>
      </c>
      <c r="G28" s="52">
        <v>1793</v>
      </c>
      <c r="H28" s="52">
        <v>1803</v>
      </c>
      <c r="I28" s="52">
        <v>2038</v>
      </c>
      <c r="J28" s="52">
        <v>2257</v>
      </c>
      <c r="K28" s="52">
        <v>2498</v>
      </c>
      <c r="L28" s="52">
        <v>2414</v>
      </c>
      <c r="M28" s="52">
        <v>2533</v>
      </c>
      <c r="N28" s="52">
        <v>2659.8</v>
      </c>
      <c r="O28" s="52">
        <v>2713.2</v>
      </c>
      <c r="P28" s="52">
        <v>2298</v>
      </c>
      <c r="Q28" s="52">
        <v>2345</v>
      </c>
      <c r="R28" s="23"/>
    </row>
    <row r="29" spans="1:18" s="21" customFormat="1" ht="15.75" thickBot="1" x14ac:dyDescent="0.3">
      <c r="A29" s="106" t="s">
        <v>148</v>
      </c>
      <c r="B29" s="107">
        <f>SUM(B27:B28)</f>
        <v>69037</v>
      </c>
      <c r="C29" s="107">
        <f t="shared" ref="C29:J29" si="9">SUM(C27:C28)</f>
        <v>60572</v>
      </c>
      <c r="D29" s="107">
        <f t="shared" si="9"/>
        <v>64762</v>
      </c>
      <c r="E29" s="107">
        <f t="shared" si="9"/>
        <v>69431</v>
      </c>
      <c r="F29" s="107">
        <f t="shared" si="9"/>
        <v>73903</v>
      </c>
      <c r="G29" s="107">
        <f t="shared" si="9"/>
        <v>69771</v>
      </c>
      <c r="H29" s="107">
        <f t="shared" si="9"/>
        <v>74599</v>
      </c>
      <c r="I29" s="107">
        <f t="shared" si="9"/>
        <v>79348</v>
      </c>
      <c r="J29" s="107">
        <f t="shared" si="9"/>
        <v>84263</v>
      </c>
      <c r="K29" s="107">
        <f t="shared" ref="K29:P29" si="10">SUM(K27:K28)</f>
        <v>79103</v>
      </c>
      <c r="L29" s="107">
        <f t="shared" si="10"/>
        <v>83459</v>
      </c>
      <c r="M29" s="107">
        <f t="shared" si="10"/>
        <v>87946</v>
      </c>
      <c r="N29" s="107">
        <f t="shared" si="10"/>
        <v>92379.400000000009</v>
      </c>
      <c r="O29" s="107">
        <f t="shared" si="10"/>
        <v>86692.2</v>
      </c>
      <c r="P29" s="107">
        <f t="shared" si="10"/>
        <v>90739</v>
      </c>
      <c r="Q29" s="107">
        <f t="shared" ref="Q29" si="11">SUM(Q27:Q28)</f>
        <v>96284</v>
      </c>
      <c r="R29" s="23"/>
    </row>
    <row r="30" spans="1:18" s="21" customFormat="1" ht="15.75" thickBot="1" x14ac:dyDescent="0.3">
      <c r="A30" s="106" t="s">
        <v>149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23"/>
    </row>
    <row r="31" spans="1:18" x14ac:dyDescent="0.25">
      <c r="A31" s="42" t="s">
        <v>150</v>
      </c>
      <c r="B31" s="32">
        <v>5809</v>
      </c>
      <c r="C31" s="32">
        <v>6583</v>
      </c>
      <c r="D31" s="32">
        <v>6256</v>
      </c>
      <c r="E31" s="32">
        <v>5840</v>
      </c>
      <c r="F31" s="32">
        <v>5845</v>
      </c>
      <c r="G31" s="32">
        <v>5770</v>
      </c>
      <c r="H31" s="32">
        <v>7127</v>
      </c>
      <c r="I31" s="32">
        <v>6816</v>
      </c>
      <c r="J31" s="32">
        <v>6647</v>
      </c>
      <c r="K31" s="32">
        <v>7532</v>
      </c>
      <c r="L31" s="32">
        <v>7173</v>
      </c>
      <c r="M31" s="32">
        <v>6750</v>
      </c>
      <c r="N31" s="32">
        <v>6387</v>
      </c>
      <c r="O31" s="32">
        <v>6602</v>
      </c>
      <c r="P31" s="32">
        <v>6289</v>
      </c>
      <c r="Q31" s="32">
        <v>5840</v>
      </c>
      <c r="R31" s="23"/>
    </row>
    <row r="32" spans="1:18" x14ac:dyDescent="0.25">
      <c r="A32" s="42" t="s">
        <v>151</v>
      </c>
      <c r="B32" s="32">
        <v>428</v>
      </c>
      <c r="C32" s="12">
        <v>455</v>
      </c>
      <c r="D32" s="12">
        <v>660</v>
      </c>
      <c r="E32" s="12">
        <v>718</v>
      </c>
      <c r="F32" s="12">
        <v>800</v>
      </c>
      <c r="G32" s="12">
        <v>852</v>
      </c>
      <c r="H32" s="12">
        <v>891</v>
      </c>
      <c r="I32" s="12">
        <v>1030</v>
      </c>
      <c r="J32" s="12">
        <v>1067</v>
      </c>
      <c r="K32" s="12">
        <v>1047</v>
      </c>
      <c r="L32" s="12">
        <v>1083</v>
      </c>
      <c r="M32" s="12">
        <v>1299</v>
      </c>
      <c r="N32" s="12">
        <v>1380</v>
      </c>
      <c r="O32" s="12">
        <v>1362</v>
      </c>
      <c r="P32" s="12">
        <v>1519</v>
      </c>
      <c r="Q32" s="12">
        <v>1622.8</v>
      </c>
      <c r="R32" s="23"/>
    </row>
    <row r="33" spans="1:18" ht="15.75" thickBot="1" x14ac:dyDescent="0.3">
      <c r="A33" s="53" t="s">
        <v>152</v>
      </c>
      <c r="B33" s="109">
        <v>1757</v>
      </c>
      <c r="C33" s="52">
        <v>3247.5</v>
      </c>
      <c r="D33" s="52">
        <v>2948</v>
      </c>
      <c r="E33" s="52">
        <v>2471.5</v>
      </c>
      <c r="F33" s="52">
        <v>2881.3</v>
      </c>
      <c r="G33" s="52">
        <v>3408.9</v>
      </c>
      <c r="H33" s="52">
        <v>3534</v>
      </c>
      <c r="I33" s="52">
        <v>922.3</v>
      </c>
      <c r="J33" s="52">
        <v>3312.16</v>
      </c>
      <c r="K33" s="52">
        <v>4144</v>
      </c>
      <c r="L33" s="52">
        <v>3693</v>
      </c>
      <c r="M33" s="52">
        <v>3261</v>
      </c>
      <c r="N33" s="52">
        <v>2998</v>
      </c>
      <c r="O33" s="52">
        <v>2936.3</v>
      </c>
      <c r="P33" s="52">
        <v>3012.97</v>
      </c>
      <c r="Q33" s="52">
        <v>832.6</v>
      </c>
      <c r="R33" s="23"/>
    </row>
    <row r="34" spans="1:18" s="21" customFormat="1" ht="15.75" thickBot="1" x14ac:dyDescent="0.3">
      <c r="A34" s="106" t="s">
        <v>153</v>
      </c>
      <c r="B34" s="107">
        <f>SUM(B31:B33)</f>
        <v>7994</v>
      </c>
      <c r="C34" s="107">
        <f t="shared" ref="C34:J34" si="12">SUM(C31:C33)</f>
        <v>10285.5</v>
      </c>
      <c r="D34" s="107">
        <f t="shared" si="12"/>
        <v>9864</v>
      </c>
      <c r="E34" s="107">
        <f t="shared" si="12"/>
        <v>9029.5</v>
      </c>
      <c r="F34" s="107">
        <f t="shared" si="12"/>
        <v>9526.2999999999993</v>
      </c>
      <c r="G34" s="107">
        <f t="shared" si="12"/>
        <v>10030.9</v>
      </c>
      <c r="H34" s="107">
        <f t="shared" si="12"/>
        <v>11552</v>
      </c>
      <c r="I34" s="107">
        <f t="shared" si="12"/>
        <v>8768.2999999999993</v>
      </c>
      <c r="J34" s="107">
        <f t="shared" si="12"/>
        <v>11026.16</v>
      </c>
      <c r="K34" s="107">
        <f t="shared" ref="K34:P34" si="13">SUM(K31:K33)</f>
        <v>12723</v>
      </c>
      <c r="L34" s="107">
        <f t="shared" si="13"/>
        <v>11949</v>
      </c>
      <c r="M34" s="107">
        <f t="shared" si="13"/>
        <v>11310</v>
      </c>
      <c r="N34" s="107">
        <f t="shared" si="13"/>
        <v>10765</v>
      </c>
      <c r="O34" s="107">
        <f t="shared" si="13"/>
        <v>10900.3</v>
      </c>
      <c r="P34" s="107">
        <f t="shared" si="13"/>
        <v>10820.97</v>
      </c>
      <c r="Q34" s="107">
        <f t="shared" ref="Q34" si="14">SUM(Q31:Q33)</f>
        <v>8295.4</v>
      </c>
      <c r="R34" s="23"/>
    </row>
    <row r="35" spans="1:18" x14ac:dyDescent="0.25">
      <c r="A35" s="41" t="s">
        <v>154</v>
      </c>
      <c r="B35" s="33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23"/>
    </row>
    <row r="36" spans="1:18" x14ac:dyDescent="0.25">
      <c r="A36" s="42" t="s">
        <v>155</v>
      </c>
      <c r="B36" s="32">
        <v>6188</v>
      </c>
      <c r="C36" s="12">
        <v>6146</v>
      </c>
      <c r="D36" s="12">
        <v>6184</v>
      </c>
      <c r="E36" s="12">
        <v>5272</v>
      </c>
      <c r="F36" s="12">
        <v>4412</v>
      </c>
      <c r="G36" s="12">
        <v>3360</v>
      </c>
      <c r="H36" s="12">
        <v>1159</v>
      </c>
      <c r="I36" s="12">
        <v>1985</v>
      </c>
      <c r="J36" s="12">
        <v>2906</v>
      </c>
      <c r="K36" s="12">
        <v>6597</v>
      </c>
      <c r="L36" s="12">
        <v>15409</v>
      </c>
      <c r="M36" s="12">
        <v>15436</v>
      </c>
      <c r="N36" s="12">
        <v>14931</v>
      </c>
      <c r="O36" s="12">
        <v>9804</v>
      </c>
      <c r="P36" s="12">
        <v>9637</v>
      </c>
      <c r="Q36" s="12">
        <v>11159</v>
      </c>
      <c r="R36" s="23"/>
    </row>
    <row r="37" spans="1:18" x14ac:dyDescent="0.25">
      <c r="A37" s="42" t="s">
        <v>150</v>
      </c>
      <c r="B37" s="32">
        <v>1334</v>
      </c>
      <c r="C37" s="12">
        <v>1549</v>
      </c>
      <c r="D37" s="12">
        <v>1526</v>
      </c>
      <c r="E37" s="12">
        <v>1406</v>
      </c>
      <c r="F37" s="12">
        <v>1341</v>
      </c>
      <c r="G37" s="12">
        <v>1320</v>
      </c>
      <c r="H37" s="12">
        <v>1698</v>
      </c>
      <c r="I37" s="12">
        <v>1727</v>
      </c>
      <c r="J37" s="12">
        <v>1723</v>
      </c>
      <c r="K37" s="12">
        <v>1674</v>
      </c>
      <c r="L37" s="12">
        <v>1695</v>
      </c>
      <c r="M37" s="12">
        <v>1700</v>
      </c>
      <c r="N37" s="12">
        <v>1697</v>
      </c>
      <c r="O37" s="12">
        <v>1796</v>
      </c>
      <c r="P37" s="12">
        <v>1866</v>
      </c>
      <c r="Q37" s="12">
        <v>1883</v>
      </c>
      <c r="R37" s="23"/>
    </row>
    <row r="38" spans="1:18" x14ac:dyDescent="0.25">
      <c r="A38" s="42" t="s">
        <v>156</v>
      </c>
      <c r="B38" s="32">
        <v>6186</v>
      </c>
      <c r="C38" s="12">
        <v>6769</v>
      </c>
      <c r="D38" s="12">
        <v>7537</v>
      </c>
      <c r="E38" s="12">
        <v>8496</v>
      </c>
      <c r="F38" s="12">
        <v>9334</v>
      </c>
      <c r="G38" s="12">
        <v>9471</v>
      </c>
      <c r="H38" s="12">
        <v>10034</v>
      </c>
      <c r="I38" s="12">
        <v>8640</v>
      </c>
      <c r="J38" s="12">
        <v>8486</v>
      </c>
      <c r="K38" s="12">
        <v>8180</v>
      </c>
      <c r="L38" s="12">
        <v>8191</v>
      </c>
      <c r="M38" s="12">
        <v>7983</v>
      </c>
      <c r="N38" s="12">
        <v>8059</v>
      </c>
      <c r="O38" s="12">
        <v>8659.5</v>
      </c>
      <c r="P38" s="12">
        <v>9519</v>
      </c>
      <c r="Q38" s="12">
        <v>9785</v>
      </c>
      <c r="R38" s="23"/>
    </row>
    <row r="39" spans="1:18" ht="15.75" thickBot="1" x14ac:dyDescent="0.3">
      <c r="A39" s="31" t="s">
        <v>157</v>
      </c>
      <c r="B39" s="52">
        <v>9533</v>
      </c>
      <c r="C39" s="52">
        <v>22835</v>
      </c>
      <c r="D39" s="52">
        <v>12176</v>
      </c>
      <c r="E39" s="52">
        <v>13926</v>
      </c>
      <c r="F39" s="52">
        <v>14522.3</v>
      </c>
      <c r="G39" s="52">
        <v>17519.5</v>
      </c>
      <c r="H39" s="52">
        <v>15314.4</v>
      </c>
      <c r="I39" s="52">
        <v>15626.3</v>
      </c>
      <c r="J39" s="52">
        <v>16548.43</v>
      </c>
      <c r="K39" s="52">
        <v>14803</v>
      </c>
      <c r="L39" s="52">
        <v>17811</v>
      </c>
      <c r="M39" s="52">
        <v>16927</v>
      </c>
      <c r="N39" s="52">
        <v>16993</v>
      </c>
      <c r="O39" s="52">
        <v>17965.599999999999</v>
      </c>
      <c r="P39" s="52">
        <v>19174.21</v>
      </c>
      <c r="Q39" s="52">
        <v>21660</v>
      </c>
      <c r="R39" s="23"/>
    </row>
    <row r="40" spans="1:18" ht="15.75" thickBot="1" x14ac:dyDescent="0.3">
      <c r="A40" s="106" t="s">
        <v>158</v>
      </c>
      <c r="B40" s="107">
        <f>SUM(B36:B39)</f>
        <v>23241</v>
      </c>
      <c r="C40" s="107">
        <f t="shared" ref="C40:J40" si="15">SUM(C36:C39)</f>
        <v>37299</v>
      </c>
      <c r="D40" s="107">
        <f t="shared" si="15"/>
        <v>27423</v>
      </c>
      <c r="E40" s="107">
        <f t="shared" si="15"/>
        <v>29100</v>
      </c>
      <c r="F40" s="107">
        <f t="shared" si="15"/>
        <v>29609.3</v>
      </c>
      <c r="G40" s="107">
        <f t="shared" si="15"/>
        <v>31670.5</v>
      </c>
      <c r="H40" s="107">
        <f t="shared" si="15"/>
        <v>28205.4</v>
      </c>
      <c r="I40" s="107">
        <f t="shared" si="15"/>
        <v>27978.3</v>
      </c>
      <c r="J40" s="107">
        <f t="shared" si="15"/>
        <v>29663.43</v>
      </c>
      <c r="K40" s="107">
        <f t="shared" ref="K40:P40" si="16">SUM(K36:K39)</f>
        <v>31254</v>
      </c>
      <c r="L40" s="107">
        <f t="shared" si="16"/>
        <v>43106</v>
      </c>
      <c r="M40" s="107">
        <f t="shared" si="16"/>
        <v>42046</v>
      </c>
      <c r="N40" s="107">
        <f t="shared" si="16"/>
        <v>41680</v>
      </c>
      <c r="O40" s="107">
        <f t="shared" si="16"/>
        <v>38225.1</v>
      </c>
      <c r="P40" s="107">
        <f t="shared" si="16"/>
        <v>40196.21</v>
      </c>
      <c r="Q40" s="107">
        <f t="shared" ref="Q40" si="17">SUM(Q36:Q39)</f>
        <v>44487</v>
      </c>
      <c r="R40" s="23"/>
    </row>
    <row r="41" spans="1:18" ht="15.75" thickBot="1" x14ac:dyDescent="0.3">
      <c r="A41" s="108" t="s">
        <v>159</v>
      </c>
      <c r="B41" s="34">
        <f>B29+B34+B40</f>
        <v>100272</v>
      </c>
      <c r="C41" s="34">
        <f t="shared" ref="C41:J41" si="18">C29+C34+C40</f>
        <v>108156.5</v>
      </c>
      <c r="D41" s="34">
        <f t="shared" si="18"/>
        <v>102049</v>
      </c>
      <c r="E41" s="34">
        <f t="shared" si="18"/>
        <v>107560.5</v>
      </c>
      <c r="F41" s="34">
        <f t="shared" si="18"/>
        <v>113038.6</v>
      </c>
      <c r="G41" s="34">
        <f t="shared" si="18"/>
        <v>111472.4</v>
      </c>
      <c r="H41" s="34">
        <f t="shared" si="18"/>
        <v>114356.4</v>
      </c>
      <c r="I41" s="34">
        <f t="shared" si="18"/>
        <v>116094.6</v>
      </c>
      <c r="J41" s="34">
        <f t="shared" si="18"/>
        <v>124952.59</v>
      </c>
      <c r="K41" s="34">
        <f t="shared" ref="K41:P41" si="19">K29+K34+K40</f>
        <v>123080</v>
      </c>
      <c r="L41" s="34">
        <f t="shared" si="19"/>
        <v>138514</v>
      </c>
      <c r="M41" s="34">
        <f t="shared" si="19"/>
        <v>141302</v>
      </c>
      <c r="N41" s="34">
        <f t="shared" si="19"/>
        <v>144824.40000000002</v>
      </c>
      <c r="O41" s="34">
        <f t="shared" si="19"/>
        <v>135817.60000000001</v>
      </c>
      <c r="P41" s="34">
        <f t="shared" si="19"/>
        <v>141756.18</v>
      </c>
      <c r="Q41" s="34">
        <f t="shared" ref="Q41" si="20">Q29+Q34+Q40</f>
        <v>149066.4</v>
      </c>
      <c r="R41" s="23"/>
    </row>
    <row r="42" spans="1:18" ht="15.75" thickTop="1" x14ac:dyDescent="0.25">
      <c r="A42" s="43"/>
      <c r="B42" s="51"/>
    </row>
    <row r="43" spans="1:18" s="58" customFormat="1" x14ac:dyDescent="0.25"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</row>
    <row r="48" spans="1:18" x14ac:dyDescent="0.25">
      <c r="G48" s="60"/>
    </row>
    <row r="83" spans="1:9" x14ac:dyDescent="0.25">
      <c r="A83" s="11"/>
    </row>
    <row r="84" spans="1:9" x14ac:dyDescent="0.25">
      <c r="C84" s="82"/>
      <c r="D84" s="82"/>
      <c r="E84" s="82"/>
      <c r="F84" s="82"/>
      <c r="G84" s="82"/>
      <c r="H84" s="82"/>
      <c r="I84" s="82"/>
    </row>
  </sheetData>
  <pageMargins left="0.7" right="0.7" top="0.75" bottom="0.75" header="0.3" footer="0.3"/>
  <pageSetup scale="3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Q90"/>
  <sheetViews>
    <sheetView showGridLines="0" zoomScaleNormal="100" workbookViewId="0">
      <pane xSplit="1" ySplit="5" topLeftCell="J6" activePane="bottomRight" state="frozen"/>
      <selection pane="topRight" activeCell="B1" sqref="B1"/>
      <selection pane="bottomLeft" activeCell="A6" sqref="A6"/>
      <selection pane="bottomRight" activeCell="Q5" sqref="Q5"/>
    </sheetView>
  </sheetViews>
  <sheetFormatPr defaultColWidth="9.140625" defaultRowHeight="15" x14ac:dyDescent="0.25"/>
  <cols>
    <col min="1" max="1" width="40.28515625" style="20" customWidth="1"/>
    <col min="2" max="2" width="9.140625" style="20"/>
    <col min="3" max="3" width="10.5703125" style="20" bestFit="1" customWidth="1"/>
    <col min="4" max="16384" width="9.140625" style="20"/>
  </cols>
  <sheetData>
    <row r="4" spans="1:17" x14ac:dyDescent="0.25">
      <c r="A4" s="21" t="s">
        <v>20</v>
      </c>
    </row>
    <row r="5" spans="1:17" x14ac:dyDescent="0.25">
      <c r="A5" s="44"/>
      <c r="B5" s="56" t="s">
        <v>114</v>
      </c>
      <c r="C5" s="56" t="s">
        <v>115</v>
      </c>
      <c r="D5" s="56" t="s">
        <v>118</v>
      </c>
      <c r="E5" s="56" t="s">
        <v>124</v>
      </c>
      <c r="F5" s="56" t="s">
        <v>125</v>
      </c>
      <c r="G5" s="56" t="s">
        <v>126</v>
      </c>
      <c r="H5" s="56" t="s">
        <v>129</v>
      </c>
      <c r="I5" s="56" t="s">
        <v>130</v>
      </c>
      <c r="J5" s="56" t="s">
        <v>131</v>
      </c>
      <c r="K5" s="56" t="s">
        <v>160</v>
      </c>
      <c r="L5" s="56" t="s">
        <v>162</v>
      </c>
      <c r="M5" s="56" t="s">
        <v>164</v>
      </c>
      <c r="N5" s="56" t="s">
        <v>166</v>
      </c>
      <c r="O5" s="56" t="s">
        <v>168</v>
      </c>
      <c r="P5" s="56" t="s">
        <v>169</v>
      </c>
      <c r="Q5" s="56" t="s">
        <v>170</v>
      </c>
    </row>
    <row r="6" spans="1:17" x14ac:dyDescent="0.25">
      <c r="A6" s="11" t="s">
        <v>86</v>
      </c>
      <c r="B6" s="12">
        <v>34396</v>
      </c>
      <c r="C6" s="12">
        <v>33187</v>
      </c>
      <c r="D6" s="12">
        <v>24430</v>
      </c>
      <c r="E6" s="12">
        <v>27812</v>
      </c>
      <c r="F6" s="12">
        <v>31106</v>
      </c>
      <c r="G6" s="12">
        <v>24490</v>
      </c>
      <c r="H6" s="12">
        <v>25167</v>
      </c>
      <c r="I6" s="12">
        <v>28084</v>
      </c>
      <c r="J6" s="12">
        <v>31732</v>
      </c>
      <c r="K6" s="12">
        <v>30060</v>
      </c>
      <c r="L6" s="12">
        <v>34476</v>
      </c>
      <c r="M6" s="12">
        <v>39068</v>
      </c>
      <c r="N6" s="12">
        <v>43045</v>
      </c>
      <c r="O6" s="12">
        <v>31748</v>
      </c>
      <c r="P6" s="12">
        <v>34845</v>
      </c>
      <c r="Q6" s="12">
        <v>39176</v>
      </c>
    </row>
    <row r="7" spans="1:17" x14ac:dyDescent="0.25">
      <c r="A7" s="11"/>
      <c r="B7" s="12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x14ac:dyDescent="0.25">
      <c r="A8" s="11" t="s">
        <v>21</v>
      </c>
      <c r="B8" s="11">
        <v>61</v>
      </c>
      <c r="C8" s="11">
        <v>62</v>
      </c>
      <c r="D8" s="11">
        <v>59</v>
      </c>
      <c r="E8" s="11">
        <v>61</v>
      </c>
      <c r="F8" s="11">
        <v>63</v>
      </c>
      <c r="G8" s="11">
        <v>67</v>
      </c>
      <c r="H8" s="11">
        <v>68</v>
      </c>
      <c r="I8" s="11">
        <v>71</v>
      </c>
      <c r="J8" s="11">
        <v>78</v>
      </c>
      <c r="K8" s="11">
        <v>70</v>
      </c>
      <c r="L8" s="11">
        <v>69</v>
      </c>
      <c r="M8" s="11">
        <v>66</v>
      </c>
      <c r="N8" s="11">
        <v>68</v>
      </c>
      <c r="O8" s="11">
        <v>73</v>
      </c>
      <c r="P8" s="11">
        <v>72</v>
      </c>
      <c r="Q8" s="11">
        <v>75</v>
      </c>
    </row>
    <row r="11" spans="1:17" x14ac:dyDescent="0.25">
      <c r="G11" s="23"/>
    </row>
    <row r="90" spans="1:1" x14ac:dyDescent="0.25">
      <c r="A90" s="11"/>
    </row>
  </sheetData>
  <pageMargins left="0.7" right="0.7" top="0.75" bottom="0.75" header="0.3" footer="0.3"/>
  <pageSetup scale="3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4647-90F5-4CD9-A604-820115BA64A3}">
  <dimension ref="A4:R33"/>
  <sheetViews>
    <sheetView showGridLines="0" zoomScaleNormal="100" workbookViewId="0">
      <pane xSplit="1" ySplit="6" topLeftCell="J7" activePane="bottomRight" state="frozen"/>
      <selection pane="topRight" activeCell="B1" sqref="B1"/>
      <selection pane="bottomLeft" activeCell="A7" sqref="A7"/>
      <selection pane="bottomRight" activeCell="Q6" sqref="Q6"/>
    </sheetView>
  </sheetViews>
  <sheetFormatPr defaultColWidth="9.140625" defaultRowHeight="15" x14ac:dyDescent="0.25"/>
  <cols>
    <col min="1" max="1" width="41.7109375" style="20" customWidth="1"/>
    <col min="2" max="2" width="10" style="20" customWidth="1"/>
    <col min="3" max="7" width="10.5703125" style="20" bestFit="1" customWidth="1"/>
    <col min="8" max="9" width="10.5703125" style="20" customWidth="1"/>
    <col min="10" max="16" width="9.5703125" style="23" bestFit="1" customWidth="1"/>
    <col min="17" max="16384" width="9.140625" style="20"/>
  </cols>
  <sheetData>
    <row r="4" spans="1:18" x14ac:dyDescent="0.25">
      <c r="A4" s="21" t="s">
        <v>22</v>
      </c>
      <c r="B4" s="61"/>
    </row>
    <row r="5" spans="1:18" x14ac:dyDescent="0.25">
      <c r="A5" s="37" t="s">
        <v>85</v>
      </c>
      <c r="B5" s="28"/>
    </row>
    <row r="6" spans="1:18" x14ac:dyDescent="0.25">
      <c r="A6" s="45"/>
      <c r="B6" s="56" t="s">
        <v>114</v>
      </c>
      <c r="C6" s="56" t="s">
        <v>115</v>
      </c>
      <c r="D6" s="56" t="s">
        <v>118</v>
      </c>
      <c r="E6" s="56" t="s">
        <v>124</v>
      </c>
      <c r="F6" s="56" t="s">
        <v>125</v>
      </c>
      <c r="G6" s="56" t="s">
        <v>126</v>
      </c>
      <c r="H6" s="56" t="s">
        <v>129</v>
      </c>
      <c r="I6" s="56" t="s">
        <v>130</v>
      </c>
      <c r="J6" s="56" t="s">
        <v>131</v>
      </c>
      <c r="K6" s="56" t="s">
        <v>160</v>
      </c>
      <c r="L6" s="56" t="s">
        <v>162</v>
      </c>
      <c r="M6" s="56" t="s">
        <v>164</v>
      </c>
      <c r="N6" s="56" t="s">
        <v>166</v>
      </c>
      <c r="O6" s="56" t="s">
        <v>168</v>
      </c>
      <c r="P6" s="56" t="s">
        <v>169</v>
      </c>
      <c r="Q6" s="56" t="s">
        <v>170</v>
      </c>
    </row>
    <row r="7" spans="1:18" x14ac:dyDescent="0.25">
      <c r="A7" s="10" t="s">
        <v>23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8" x14ac:dyDescent="0.25">
      <c r="A8" s="11" t="s">
        <v>117</v>
      </c>
      <c r="B8" s="12">
        <v>13652</v>
      </c>
      <c r="C8" s="12">
        <v>15431</v>
      </c>
      <c r="D8" s="12">
        <v>16978</v>
      </c>
      <c r="E8" s="12">
        <v>17254</v>
      </c>
      <c r="F8" s="12">
        <v>17903</v>
      </c>
      <c r="G8" s="12">
        <v>18893</v>
      </c>
      <c r="H8" s="12">
        <v>18699</v>
      </c>
      <c r="I8" s="12">
        <v>17689</v>
      </c>
      <c r="J8" s="12">
        <v>16121</v>
      </c>
      <c r="K8" s="12">
        <v>15542</v>
      </c>
      <c r="L8" s="12">
        <v>15684</v>
      </c>
      <c r="M8" s="12">
        <v>16076</v>
      </c>
      <c r="N8" s="12">
        <v>16301.6</v>
      </c>
      <c r="O8" s="12">
        <v>16892</v>
      </c>
      <c r="P8" s="12">
        <v>17306</v>
      </c>
      <c r="Q8" s="12">
        <v>18590</v>
      </c>
      <c r="R8" s="23"/>
    </row>
    <row r="9" spans="1:18" x14ac:dyDescent="0.25">
      <c r="A9" s="11" t="s">
        <v>24</v>
      </c>
      <c r="B9" s="12">
        <v>2751</v>
      </c>
      <c r="C9" s="12">
        <v>2843</v>
      </c>
      <c r="D9" s="12">
        <v>3087</v>
      </c>
      <c r="E9" s="12">
        <v>3504</v>
      </c>
      <c r="F9" s="12">
        <v>3511</v>
      </c>
      <c r="G9" s="12">
        <v>3530</v>
      </c>
      <c r="H9" s="12">
        <v>3639</v>
      </c>
      <c r="I9" s="12">
        <v>3331</v>
      </c>
      <c r="J9" s="12">
        <v>3443</v>
      </c>
      <c r="K9" s="12">
        <v>3544</v>
      </c>
      <c r="L9" s="12">
        <v>3813</v>
      </c>
      <c r="M9" s="12">
        <v>3770</v>
      </c>
      <c r="N9" s="12">
        <v>3873</v>
      </c>
      <c r="O9" s="12">
        <v>3964</v>
      </c>
      <c r="P9" s="12">
        <v>4153</v>
      </c>
      <c r="Q9" s="12">
        <v>4238</v>
      </c>
      <c r="R9" s="23"/>
    </row>
    <row r="10" spans="1:18" x14ac:dyDescent="0.25">
      <c r="A10" s="13" t="s">
        <v>116</v>
      </c>
      <c r="B10" s="12">
        <v>3892</v>
      </c>
      <c r="C10" s="12">
        <v>3708</v>
      </c>
      <c r="D10" s="12">
        <v>4263</v>
      </c>
      <c r="E10" s="12">
        <v>4556</v>
      </c>
      <c r="F10" s="12">
        <v>4852</v>
      </c>
      <c r="G10" s="12">
        <v>4915</v>
      </c>
      <c r="H10" s="12">
        <v>4933</v>
      </c>
      <c r="I10" s="12">
        <v>4745</v>
      </c>
      <c r="J10" s="12">
        <v>4927</v>
      </c>
      <c r="K10" s="12">
        <v>5703</v>
      </c>
      <c r="L10" s="12">
        <v>5219</v>
      </c>
      <c r="M10" s="12">
        <v>5449</v>
      </c>
      <c r="N10" s="12">
        <v>5489.6</v>
      </c>
      <c r="O10" s="12">
        <v>5820</v>
      </c>
      <c r="P10" s="12">
        <v>6030</v>
      </c>
      <c r="Q10" s="12">
        <v>6600</v>
      </c>
      <c r="R10" s="23"/>
    </row>
    <row r="11" spans="1:18" x14ac:dyDescent="0.25">
      <c r="A11" s="13" t="s">
        <v>74</v>
      </c>
      <c r="B11" s="12">
        <v>3858</v>
      </c>
      <c r="C11" s="12">
        <v>3831</v>
      </c>
      <c r="D11" s="12">
        <v>4020</v>
      </c>
      <c r="E11" s="12">
        <v>4258</v>
      </c>
      <c r="F11" s="12">
        <v>4493</v>
      </c>
      <c r="G11" s="12">
        <v>4564</v>
      </c>
      <c r="H11" s="12">
        <v>4680</v>
      </c>
      <c r="I11" s="12">
        <v>4675</v>
      </c>
      <c r="J11" s="12">
        <v>4630</v>
      </c>
      <c r="K11" s="12">
        <v>4407</v>
      </c>
      <c r="L11" s="12">
        <v>4581</v>
      </c>
      <c r="M11" s="12">
        <v>4668</v>
      </c>
      <c r="N11" s="12">
        <v>4683.6000000000004</v>
      </c>
      <c r="O11" s="12">
        <v>4637</v>
      </c>
      <c r="P11" s="12">
        <v>4336</v>
      </c>
      <c r="Q11" s="12">
        <v>4060</v>
      </c>
      <c r="R11" s="23"/>
    </row>
    <row r="12" spans="1:18" ht="14.25" customHeight="1" x14ac:dyDescent="0.25">
      <c r="A12" s="11" t="s">
        <v>93</v>
      </c>
      <c r="B12" s="12">
        <v>2596</v>
      </c>
      <c r="C12" s="12">
        <v>2646</v>
      </c>
      <c r="D12" s="12">
        <v>2607</v>
      </c>
      <c r="E12" s="12">
        <v>2876</v>
      </c>
      <c r="F12" s="12">
        <v>3150</v>
      </c>
      <c r="G12" s="12">
        <v>3371</v>
      </c>
      <c r="H12" s="12">
        <v>3405</v>
      </c>
      <c r="I12" s="12">
        <v>3453</v>
      </c>
      <c r="J12" s="12">
        <v>3598</v>
      </c>
      <c r="K12" s="12">
        <v>3768</v>
      </c>
      <c r="L12" s="12">
        <v>4209</v>
      </c>
      <c r="M12" s="12">
        <v>4187</v>
      </c>
      <c r="N12" s="12">
        <v>3860.5</v>
      </c>
      <c r="O12" s="12">
        <v>3973</v>
      </c>
      <c r="P12" s="12">
        <v>3740</v>
      </c>
      <c r="Q12" s="12">
        <v>3687</v>
      </c>
      <c r="R12" s="23"/>
    </row>
    <row r="13" spans="1:18" x14ac:dyDescent="0.25">
      <c r="A13" s="46" t="s">
        <v>25</v>
      </c>
      <c r="B13" s="22">
        <f t="shared" ref="B13:J13" si="0">SUM(B8:B12)</f>
        <v>26749</v>
      </c>
      <c r="C13" s="22">
        <f t="shared" si="0"/>
        <v>28459</v>
      </c>
      <c r="D13" s="22">
        <f t="shared" si="0"/>
        <v>30955</v>
      </c>
      <c r="E13" s="22">
        <f t="shared" si="0"/>
        <v>32448</v>
      </c>
      <c r="F13" s="22">
        <f t="shared" si="0"/>
        <v>33909</v>
      </c>
      <c r="G13" s="22">
        <f t="shared" si="0"/>
        <v>35273</v>
      </c>
      <c r="H13" s="22">
        <f t="shared" si="0"/>
        <v>35356</v>
      </c>
      <c r="I13" s="22">
        <f t="shared" si="0"/>
        <v>33893</v>
      </c>
      <c r="J13" s="22">
        <f t="shared" si="0"/>
        <v>32719</v>
      </c>
      <c r="K13" s="22">
        <f t="shared" ref="K13:P13" si="1">SUM(K8:K12)</f>
        <v>32964</v>
      </c>
      <c r="L13" s="22">
        <f t="shared" si="1"/>
        <v>33506</v>
      </c>
      <c r="M13" s="22">
        <f t="shared" si="1"/>
        <v>34150</v>
      </c>
      <c r="N13" s="22">
        <f t="shared" si="1"/>
        <v>34208.299999999996</v>
      </c>
      <c r="O13" s="22">
        <f t="shared" si="1"/>
        <v>35286</v>
      </c>
      <c r="P13" s="22">
        <f t="shared" si="1"/>
        <v>35565</v>
      </c>
      <c r="Q13" s="22">
        <f t="shared" ref="Q13" si="2">SUM(Q8:Q12)</f>
        <v>37175</v>
      </c>
      <c r="R13" s="23"/>
    </row>
    <row r="14" spans="1:18" x14ac:dyDescent="0.25">
      <c r="A14" s="10" t="s">
        <v>26</v>
      </c>
      <c r="B14" s="10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23"/>
    </row>
    <row r="15" spans="1:18" x14ac:dyDescent="0.25">
      <c r="A15" s="11" t="s">
        <v>117</v>
      </c>
      <c r="B15" s="12">
        <v>3088</v>
      </c>
      <c r="C15" s="12">
        <v>3554</v>
      </c>
      <c r="D15" s="12">
        <v>4278</v>
      </c>
      <c r="E15" s="12">
        <v>4519</v>
      </c>
      <c r="F15" s="12">
        <v>4792</v>
      </c>
      <c r="G15" s="12">
        <v>4963</v>
      </c>
      <c r="H15" s="12">
        <v>4885</v>
      </c>
      <c r="I15" s="12">
        <v>5019</v>
      </c>
      <c r="J15" s="12">
        <v>4211</v>
      </c>
      <c r="K15" s="12">
        <v>3458</v>
      </c>
      <c r="L15" s="12">
        <v>4361</v>
      </c>
      <c r="M15" s="12">
        <v>4275</v>
      </c>
      <c r="N15" s="12">
        <v>4223</v>
      </c>
      <c r="O15" s="12">
        <v>4544.3</v>
      </c>
      <c r="P15" s="12">
        <v>4693</v>
      </c>
      <c r="Q15" s="12">
        <v>5433</v>
      </c>
      <c r="R15" s="23"/>
    </row>
    <row r="16" spans="1:18" x14ac:dyDescent="0.25">
      <c r="A16" s="11" t="s">
        <v>24</v>
      </c>
      <c r="B16" s="12">
        <v>839</v>
      </c>
      <c r="C16" s="12">
        <v>796</v>
      </c>
      <c r="D16" s="12">
        <v>776</v>
      </c>
      <c r="E16" s="12">
        <v>935</v>
      </c>
      <c r="F16" s="12">
        <v>830</v>
      </c>
      <c r="G16" s="12">
        <v>1046</v>
      </c>
      <c r="H16" s="12">
        <v>1047</v>
      </c>
      <c r="I16" s="12">
        <v>830</v>
      </c>
      <c r="J16" s="12">
        <v>917</v>
      </c>
      <c r="K16" s="12">
        <v>692</v>
      </c>
      <c r="L16" s="12">
        <v>1298.48</v>
      </c>
      <c r="M16" s="12">
        <v>1147</v>
      </c>
      <c r="N16" s="12">
        <v>1324</v>
      </c>
      <c r="O16" s="12">
        <v>1267</v>
      </c>
      <c r="P16" s="12">
        <v>1285</v>
      </c>
      <c r="Q16" s="12">
        <v>1275</v>
      </c>
      <c r="R16" s="23"/>
    </row>
    <row r="17" spans="1:18" s="40" customFormat="1" x14ac:dyDescent="0.25">
      <c r="A17" s="13" t="s">
        <v>116</v>
      </c>
      <c r="B17" s="12">
        <v>526</v>
      </c>
      <c r="C17" s="12">
        <v>721</v>
      </c>
      <c r="D17" s="12">
        <v>960</v>
      </c>
      <c r="E17" s="12">
        <v>1097</v>
      </c>
      <c r="F17" s="12">
        <v>1358</v>
      </c>
      <c r="G17" s="12">
        <v>1045</v>
      </c>
      <c r="H17" s="12">
        <v>1071</v>
      </c>
      <c r="I17" s="12">
        <v>1093</v>
      </c>
      <c r="J17" s="12">
        <v>1127</v>
      </c>
      <c r="K17" s="12">
        <v>2226</v>
      </c>
      <c r="L17" s="12">
        <v>1195</v>
      </c>
      <c r="M17" s="12">
        <v>1206</v>
      </c>
      <c r="N17" s="12">
        <v>1356</v>
      </c>
      <c r="O17" s="12">
        <v>1538</v>
      </c>
      <c r="P17" s="12">
        <v>1304</v>
      </c>
      <c r="Q17" s="12">
        <v>1367</v>
      </c>
      <c r="R17" s="23"/>
    </row>
    <row r="18" spans="1:18" x14ac:dyDescent="0.25">
      <c r="A18" s="13" t="s">
        <v>74</v>
      </c>
      <c r="B18" s="12">
        <v>1589</v>
      </c>
      <c r="C18" s="12">
        <v>1491</v>
      </c>
      <c r="D18" s="12">
        <v>1384</v>
      </c>
      <c r="E18" s="12">
        <v>1142</v>
      </c>
      <c r="F18" s="12">
        <v>1309</v>
      </c>
      <c r="G18" s="12">
        <v>1237</v>
      </c>
      <c r="H18" s="12">
        <v>1450</v>
      </c>
      <c r="I18" s="12">
        <v>1435</v>
      </c>
      <c r="J18" s="12">
        <v>1411</v>
      </c>
      <c r="K18" s="12">
        <v>1269</v>
      </c>
      <c r="L18" s="12">
        <v>1535.43</v>
      </c>
      <c r="M18" s="12">
        <v>1543</v>
      </c>
      <c r="N18" s="12">
        <v>1512</v>
      </c>
      <c r="O18" s="12">
        <v>1489</v>
      </c>
      <c r="P18" s="12">
        <v>1602</v>
      </c>
      <c r="Q18" s="12">
        <v>1505</v>
      </c>
      <c r="R18" s="23"/>
    </row>
    <row r="19" spans="1:18" x14ac:dyDescent="0.25">
      <c r="A19" s="11" t="s">
        <v>64</v>
      </c>
      <c r="B19" s="12">
        <v>963</v>
      </c>
      <c r="C19" s="12">
        <v>971</v>
      </c>
      <c r="D19" s="12">
        <v>988</v>
      </c>
      <c r="E19" s="12">
        <v>1163</v>
      </c>
      <c r="F19" s="12">
        <v>1114</v>
      </c>
      <c r="G19" s="12">
        <v>1102</v>
      </c>
      <c r="H19" s="12">
        <v>1207</v>
      </c>
      <c r="I19" s="12">
        <v>1126</v>
      </c>
      <c r="J19" s="12">
        <v>1351</v>
      </c>
      <c r="K19" s="12">
        <v>1334</v>
      </c>
      <c r="L19" s="12">
        <v>1412</v>
      </c>
      <c r="M19" s="12">
        <v>1421</v>
      </c>
      <c r="N19" s="12">
        <v>1275</v>
      </c>
      <c r="O19" s="12">
        <v>1318.4</v>
      </c>
      <c r="P19" s="12">
        <v>1256</v>
      </c>
      <c r="Q19" s="12">
        <v>1144</v>
      </c>
      <c r="R19" s="23"/>
    </row>
    <row r="20" spans="1:18" x14ac:dyDescent="0.25">
      <c r="A20" s="46" t="s">
        <v>27</v>
      </c>
      <c r="B20" s="22">
        <f>SUM(B15:B19)</f>
        <v>7005</v>
      </c>
      <c r="C20" s="22">
        <f>SUM(C15:C19)</f>
        <v>7533</v>
      </c>
      <c r="D20" s="22">
        <f t="shared" ref="D20:I20" si="3">SUM(D15:D19)</f>
        <v>8386</v>
      </c>
      <c r="E20" s="22">
        <f t="shared" si="3"/>
        <v>8856</v>
      </c>
      <c r="F20" s="22">
        <f t="shared" si="3"/>
        <v>9403</v>
      </c>
      <c r="G20" s="22">
        <f t="shared" si="3"/>
        <v>9393</v>
      </c>
      <c r="H20" s="22">
        <f t="shared" si="3"/>
        <v>9660</v>
      </c>
      <c r="I20" s="22">
        <f t="shared" si="3"/>
        <v>9503</v>
      </c>
      <c r="J20" s="22">
        <f t="shared" ref="J20:O20" si="4">SUM(J15:J19)</f>
        <v>9017</v>
      </c>
      <c r="K20" s="22">
        <f t="shared" si="4"/>
        <v>8979</v>
      </c>
      <c r="L20" s="22">
        <f t="shared" si="4"/>
        <v>9801.91</v>
      </c>
      <c r="M20" s="22">
        <f t="shared" si="4"/>
        <v>9592</v>
      </c>
      <c r="N20" s="22">
        <f t="shared" si="4"/>
        <v>9690</v>
      </c>
      <c r="O20" s="22">
        <f t="shared" si="4"/>
        <v>10156.699999999999</v>
      </c>
      <c r="P20" s="22">
        <f t="shared" ref="P20:Q20" si="5">SUM(P15:P19)</f>
        <v>10140</v>
      </c>
      <c r="Q20" s="22">
        <f t="shared" si="5"/>
        <v>10724</v>
      </c>
      <c r="R20" s="23"/>
    </row>
    <row r="21" spans="1:18" x14ac:dyDescent="0.25">
      <c r="A21" s="10" t="s">
        <v>28</v>
      </c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23"/>
    </row>
    <row r="22" spans="1:18" x14ac:dyDescent="0.25">
      <c r="A22" s="11" t="s">
        <v>117</v>
      </c>
      <c r="B22" s="14">
        <f t="shared" ref="B22:B27" si="6">B15/B8</f>
        <v>0.2261939642543217</v>
      </c>
      <c r="C22" s="14">
        <f t="shared" ref="C22:D27" si="7">C15/C8</f>
        <v>0.23031559847061112</v>
      </c>
      <c r="D22" s="14">
        <f t="shared" si="7"/>
        <v>0.25197314171280483</v>
      </c>
      <c r="E22" s="14">
        <f t="shared" ref="E22:F27" si="8">E15/E8</f>
        <v>0.26191028167381475</v>
      </c>
      <c r="F22" s="14">
        <f t="shared" si="8"/>
        <v>0.26766463721164052</v>
      </c>
      <c r="G22" s="14">
        <f t="shared" ref="G22:H27" si="9">G15/G8</f>
        <v>0.26268988514264541</v>
      </c>
      <c r="H22" s="14">
        <f t="shared" si="9"/>
        <v>0.26124391678699393</v>
      </c>
      <c r="I22" s="14">
        <f t="shared" ref="I22:J27" si="10">I15/I8</f>
        <v>0.28373565492679065</v>
      </c>
      <c r="J22" s="14">
        <f t="shared" si="10"/>
        <v>0.26121208361764159</v>
      </c>
      <c r="K22" s="14">
        <f t="shared" ref="K22:L27" si="11">K15/K8</f>
        <v>0.22249388753056235</v>
      </c>
      <c r="L22" s="14">
        <f t="shared" si="11"/>
        <v>0.27805406783983677</v>
      </c>
      <c r="M22" s="14">
        <f t="shared" ref="M22:N27" si="12">M15/M8</f>
        <v>0.26592435929335656</v>
      </c>
      <c r="N22" s="14">
        <f t="shared" si="12"/>
        <v>0.25905432595573441</v>
      </c>
      <c r="O22" s="14">
        <f t="shared" ref="O22:P27" si="13">O15/O8</f>
        <v>0.26902083826663509</v>
      </c>
      <c r="P22" s="14">
        <f t="shared" si="13"/>
        <v>0.27117762625678954</v>
      </c>
      <c r="Q22" s="14">
        <f t="shared" ref="Q22" si="14">Q15/Q8</f>
        <v>0.29225389994620765</v>
      </c>
      <c r="R22" s="23"/>
    </row>
    <row r="23" spans="1:18" x14ac:dyDescent="0.25">
      <c r="A23" s="11" t="s">
        <v>24</v>
      </c>
      <c r="B23" s="14">
        <f t="shared" si="6"/>
        <v>0.30498000727008362</v>
      </c>
      <c r="C23" s="14">
        <f t="shared" si="7"/>
        <v>0.27998593035525854</v>
      </c>
      <c r="D23" s="14">
        <f t="shared" si="7"/>
        <v>0.25137674117265951</v>
      </c>
      <c r="E23" s="14">
        <f t="shared" si="8"/>
        <v>0.266837899543379</v>
      </c>
      <c r="F23" s="14">
        <f t="shared" si="8"/>
        <v>0.23639988607234405</v>
      </c>
      <c r="G23" s="14">
        <f t="shared" si="9"/>
        <v>0.29631728045325778</v>
      </c>
      <c r="H23" s="14">
        <f t="shared" si="9"/>
        <v>0.2877164056059357</v>
      </c>
      <c r="I23" s="14">
        <f t="shared" si="10"/>
        <v>0.24917442209546684</v>
      </c>
      <c r="J23" s="14">
        <f t="shared" si="10"/>
        <v>0.26633749636944526</v>
      </c>
      <c r="K23" s="14">
        <f t="shared" si="11"/>
        <v>0.19525959367945825</v>
      </c>
      <c r="L23" s="14">
        <f t="shared" si="11"/>
        <v>0.34054025701547336</v>
      </c>
      <c r="M23" s="14">
        <f t="shared" si="12"/>
        <v>0.30424403183023874</v>
      </c>
      <c r="N23" s="14">
        <f t="shared" si="12"/>
        <v>0.34185386005680352</v>
      </c>
      <c r="O23" s="14">
        <f t="shared" si="13"/>
        <v>0.31962663975782041</v>
      </c>
      <c r="P23" s="14">
        <f t="shared" si="13"/>
        <v>0.30941488080905372</v>
      </c>
      <c r="Q23" s="14">
        <f t="shared" ref="Q23" si="15">Q16/Q9</f>
        <v>0.30084945729117507</v>
      </c>
      <c r="R23" s="23"/>
    </row>
    <row r="24" spans="1:18" s="40" customFormat="1" x14ac:dyDescent="0.25">
      <c r="A24" s="13" t="s">
        <v>116</v>
      </c>
      <c r="B24" s="15">
        <f t="shared" si="6"/>
        <v>0.13514902363823228</v>
      </c>
      <c r="C24" s="15">
        <f t="shared" si="7"/>
        <v>0.19444444444444445</v>
      </c>
      <c r="D24" s="15">
        <f t="shared" si="7"/>
        <v>0.22519352568613651</v>
      </c>
      <c r="E24" s="15">
        <f t="shared" si="8"/>
        <v>0.24078138718173836</v>
      </c>
      <c r="F24" s="15">
        <f t="shared" si="8"/>
        <v>0.27988458367683428</v>
      </c>
      <c r="G24" s="15">
        <f t="shared" si="9"/>
        <v>0.2126144455747711</v>
      </c>
      <c r="H24" s="15">
        <f t="shared" si="9"/>
        <v>0.21710926413946888</v>
      </c>
      <c r="I24" s="15">
        <f t="shared" si="10"/>
        <v>0.23034773445732351</v>
      </c>
      <c r="J24" s="15">
        <f t="shared" si="10"/>
        <v>0.22873959813273798</v>
      </c>
      <c r="K24" s="15">
        <f t="shared" si="11"/>
        <v>0.39032088374539714</v>
      </c>
      <c r="L24" s="15">
        <f t="shared" si="11"/>
        <v>0.22897106725426328</v>
      </c>
      <c r="M24" s="15">
        <f t="shared" si="12"/>
        <v>0.22132501376399338</v>
      </c>
      <c r="N24" s="15">
        <f t="shared" si="12"/>
        <v>0.24701253278927424</v>
      </c>
      <c r="O24" s="15">
        <f t="shared" si="13"/>
        <v>0.26426116838487973</v>
      </c>
      <c r="P24" s="15">
        <f t="shared" si="13"/>
        <v>0.21625207296849089</v>
      </c>
      <c r="Q24" s="15">
        <f t="shared" ref="Q24" si="16">Q17/Q10</f>
        <v>0.20712121212121212</v>
      </c>
      <c r="R24" s="23"/>
    </row>
    <row r="25" spans="1:18" x14ac:dyDescent="0.25">
      <c r="A25" s="13" t="s">
        <v>74</v>
      </c>
      <c r="B25" s="14">
        <f t="shared" si="6"/>
        <v>0.41187143597719028</v>
      </c>
      <c r="C25" s="14">
        <f t="shared" si="7"/>
        <v>0.38919342208300706</v>
      </c>
      <c r="D25" s="14">
        <f t="shared" si="7"/>
        <v>0.34427860696517415</v>
      </c>
      <c r="E25" s="14">
        <f t="shared" si="8"/>
        <v>0.26820103334899015</v>
      </c>
      <c r="F25" s="14">
        <f t="shared" si="8"/>
        <v>0.29134208769196529</v>
      </c>
      <c r="G25" s="14">
        <f t="shared" si="9"/>
        <v>0.27103418054338302</v>
      </c>
      <c r="H25" s="14">
        <f t="shared" si="9"/>
        <v>0.30982905982905984</v>
      </c>
      <c r="I25" s="14">
        <f t="shared" si="10"/>
        <v>0.30695187165775401</v>
      </c>
      <c r="J25" s="14">
        <f t="shared" si="10"/>
        <v>0.30475161987041038</v>
      </c>
      <c r="K25" s="14">
        <f t="shared" si="11"/>
        <v>0.28795098706603134</v>
      </c>
      <c r="L25" s="14">
        <f t="shared" si="11"/>
        <v>0.33517354289456452</v>
      </c>
      <c r="M25" s="14">
        <f t="shared" si="12"/>
        <v>0.3305484147386461</v>
      </c>
      <c r="N25" s="14">
        <f t="shared" si="12"/>
        <v>0.32282859338970021</v>
      </c>
      <c r="O25" s="14">
        <f t="shared" si="13"/>
        <v>0.32111278844080227</v>
      </c>
      <c r="P25" s="14">
        <f t="shared" si="13"/>
        <v>0.36946494464944651</v>
      </c>
      <c r="Q25" s="14">
        <f t="shared" ref="Q25" si="17">Q18/Q11</f>
        <v>0.37068965517241381</v>
      </c>
      <c r="R25" s="23"/>
    </row>
    <row r="26" spans="1:18" x14ac:dyDescent="0.25">
      <c r="A26" s="11" t="s">
        <v>64</v>
      </c>
      <c r="B26" s="14">
        <f t="shared" si="6"/>
        <v>0.37095531587057012</v>
      </c>
      <c r="C26" s="14">
        <f t="shared" si="7"/>
        <v>0.36696900982615266</v>
      </c>
      <c r="D26" s="14">
        <f t="shared" si="7"/>
        <v>0.37897967011891065</v>
      </c>
      <c r="E26" s="14">
        <f t="shared" si="8"/>
        <v>0.40438108484005564</v>
      </c>
      <c r="F26" s="14">
        <f t="shared" si="8"/>
        <v>0.35365079365079366</v>
      </c>
      <c r="G26" s="14">
        <f t="shared" si="9"/>
        <v>0.32690596262236726</v>
      </c>
      <c r="H26" s="14">
        <f t="shared" si="9"/>
        <v>0.35447870778267254</v>
      </c>
      <c r="I26" s="14">
        <f t="shared" si="10"/>
        <v>0.32609325224442515</v>
      </c>
      <c r="J26" s="14">
        <f t="shared" si="10"/>
        <v>0.3754863813229572</v>
      </c>
      <c r="K26" s="14">
        <f t="shared" si="11"/>
        <v>0.35403397027600847</v>
      </c>
      <c r="L26" s="14">
        <f t="shared" si="11"/>
        <v>0.33547160845806606</v>
      </c>
      <c r="M26" s="14">
        <f t="shared" si="12"/>
        <v>0.33938380702173393</v>
      </c>
      <c r="N26" s="14">
        <f t="shared" si="12"/>
        <v>0.33026809998704831</v>
      </c>
      <c r="O26" s="14">
        <f t="shared" si="13"/>
        <v>0.33183991945633023</v>
      </c>
      <c r="P26" s="14">
        <f t="shared" si="13"/>
        <v>0.33582887700534758</v>
      </c>
      <c r="Q26" s="14">
        <f t="shared" ref="Q26" si="18">Q19/Q12</f>
        <v>0.3102793599132086</v>
      </c>
      <c r="R26" s="23"/>
    </row>
    <row r="27" spans="1:18" x14ac:dyDescent="0.25">
      <c r="A27" s="46" t="s">
        <v>75</v>
      </c>
      <c r="B27" s="30">
        <f t="shared" si="6"/>
        <v>0.26187894874574752</v>
      </c>
      <c r="C27" s="30">
        <f t="shared" si="7"/>
        <v>0.26469658104641763</v>
      </c>
      <c r="D27" s="30">
        <f t="shared" si="7"/>
        <v>0.27090938459053465</v>
      </c>
      <c r="E27" s="30">
        <f t="shared" si="8"/>
        <v>0.27292899408284022</v>
      </c>
      <c r="F27" s="30">
        <f t="shared" si="8"/>
        <v>0.27730101153086201</v>
      </c>
      <c r="G27" s="30">
        <f t="shared" si="9"/>
        <v>0.26629433277577752</v>
      </c>
      <c r="H27" s="30">
        <f>H20/H13</f>
        <v>0.27322095259644757</v>
      </c>
      <c r="I27" s="30">
        <f t="shared" si="10"/>
        <v>0.28038237984244535</v>
      </c>
      <c r="J27" s="30">
        <f t="shared" si="10"/>
        <v>0.275589107246554</v>
      </c>
      <c r="K27" s="30">
        <f t="shared" si="11"/>
        <v>0.27238805970149255</v>
      </c>
      <c r="L27" s="30">
        <f t="shared" si="11"/>
        <v>0.29254193278815732</v>
      </c>
      <c r="M27" s="30">
        <f t="shared" si="12"/>
        <v>0.2808784773060029</v>
      </c>
      <c r="N27" s="30">
        <f t="shared" si="12"/>
        <v>0.28326458783394676</v>
      </c>
      <c r="O27" s="30">
        <f t="shared" si="13"/>
        <v>0.28783936972170265</v>
      </c>
      <c r="P27" s="30">
        <f t="shared" si="13"/>
        <v>0.285111767186841</v>
      </c>
      <c r="Q27" s="30">
        <f t="shared" ref="Q27" si="19">Q20/Q13</f>
        <v>0.28847343644922663</v>
      </c>
      <c r="R27" s="23"/>
    </row>
    <row r="29" spans="1:18" s="75" customFormat="1" ht="11.25" x14ac:dyDescent="0.2">
      <c r="A29" s="74" t="s">
        <v>94</v>
      </c>
      <c r="J29" s="102"/>
      <c r="K29" s="102"/>
      <c r="L29" s="102"/>
      <c r="M29" s="102"/>
      <c r="N29" s="102"/>
      <c r="O29" s="102"/>
      <c r="P29" s="102"/>
    </row>
    <row r="30" spans="1:18" s="75" customFormat="1" ht="11.25" x14ac:dyDescent="0.2">
      <c r="A30" s="74"/>
      <c r="J30" s="102"/>
      <c r="K30" s="102"/>
      <c r="L30" s="102"/>
      <c r="M30" s="102"/>
      <c r="N30" s="102"/>
      <c r="O30" s="102"/>
      <c r="P30" s="102"/>
    </row>
    <row r="31" spans="1:18" s="75" customFormat="1" ht="11.25" x14ac:dyDescent="0.2">
      <c r="A31" s="74" t="s">
        <v>95</v>
      </c>
      <c r="J31" s="102"/>
      <c r="K31" s="102"/>
      <c r="L31" s="102"/>
      <c r="M31" s="102"/>
      <c r="N31" s="102"/>
      <c r="O31" s="102"/>
      <c r="P31" s="102"/>
    </row>
    <row r="33" spans="1:1" x14ac:dyDescent="0.25">
      <c r="A33" s="74" t="s">
        <v>171</v>
      </c>
    </row>
  </sheetData>
  <pageMargins left="0.7" right="0.7" top="0.75" bottom="0.75" header="0.3" footer="0.3"/>
  <pageSetup scale="34" orientation="portrait" r:id="rId1"/>
  <ignoredErrors>
    <ignoredError sqref="F22:J27 K22:K27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R117"/>
  <sheetViews>
    <sheetView showGridLines="0" zoomScaleNormal="100" workbookViewId="0">
      <pane xSplit="1" ySplit="6" topLeftCell="J7" activePane="bottomRight" state="frozen"/>
      <selection pane="topRight" activeCell="B1" sqref="B1"/>
      <selection pane="bottomLeft" activeCell="A7" sqref="A7"/>
      <selection pane="bottomRight" activeCell="Q6" sqref="Q6"/>
    </sheetView>
  </sheetViews>
  <sheetFormatPr defaultColWidth="9.140625" defaultRowHeight="15" x14ac:dyDescent="0.25"/>
  <cols>
    <col min="1" max="1" width="31.28515625" customWidth="1"/>
    <col min="2" max="2" width="9.140625" style="20"/>
    <col min="3" max="4" width="10.5703125" style="20" bestFit="1" customWidth="1"/>
    <col min="5" max="7" width="9.42578125" style="20" bestFit="1" customWidth="1"/>
    <col min="8" max="9" width="9.42578125" style="20" customWidth="1"/>
    <col min="10" max="16" width="9.42578125" style="20" bestFit="1" customWidth="1"/>
    <col min="17" max="16384" width="9.140625" style="20"/>
  </cols>
  <sheetData>
    <row r="4" spans="1:18" x14ac:dyDescent="0.25">
      <c r="A4" s="1" t="s">
        <v>106</v>
      </c>
      <c r="B4" s="23"/>
    </row>
    <row r="5" spans="1:18" x14ac:dyDescent="0.25">
      <c r="A5" s="3" t="s">
        <v>85</v>
      </c>
    </row>
    <row r="6" spans="1:18" x14ac:dyDescent="0.25">
      <c r="A6" s="4"/>
      <c r="B6" s="56" t="s">
        <v>114</v>
      </c>
      <c r="C6" s="56" t="s">
        <v>115</v>
      </c>
      <c r="D6" s="56" t="s">
        <v>118</v>
      </c>
      <c r="E6" s="56" t="s">
        <v>124</v>
      </c>
      <c r="F6" s="56" t="s">
        <v>125</v>
      </c>
      <c r="G6" s="56" t="s">
        <v>126</v>
      </c>
      <c r="H6" s="56" t="s">
        <v>129</v>
      </c>
      <c r="I6" s="56" t="s">
        <v>130</v>
      </c>
      <c r="J6" s="56" t="s">
        <v>131</v>
      </c>
      <c r="K6" s="56" t="s">
        <v>160</v>
      </c>
      <c r="L6" s="56" t="s">
        <v>162</v>
      </c>
      <c r="M6" s="56" t="s">
        <v>164</v>
      </c>
      <c r="N6" s="56" t="s">
        <v>166</v>
      </c>
      <c r="O6" s="56" t="s">
        <v>168</v>
      </c>
      <c r="P6" s="56" t="s">
        <v>169</v>
      </c>
      <c r="Q6" s="56" t="s">
        <v>170</v>
      </c>
    </row>
    <row r="7" spans="1:18" x14ac:dyDescent="0.25">
      <c r="A7" s="5" t="s">
        <v>112</v>
      </c>
      <c r="B7" s="12">
        <v>23802.3</v>
      </c>
      <c r="C7" s="12">
        <v>26127</v>
      </c>
      <c r="D7" s="12">
        <v>28732</v>
      </c>
      <c r="E7" s="12">
        <v>30221</v>
      </c>
      <c r="F7" s="12">
        <v>31721.3</v>
      </c>
      <c r="G7" s="12">
        <v>33064</v>
      </c>
      <c r="H7" s="12">
        <v>33081</v>
      </c>
      <c r="I7" s="12">
        <v>32055</v>
      </c>
      <c r="J7" s="12">
        <v>31042</v>
      </c>
      <c r="K7" s="12">
        <v>31350</v>
      </c>
      <c r="L7" s="12">
        <v>31975</v>
      </c>
      <c r="M7" s="12">
        <v>32571</v>
      </c>
      <c r="N7" s="12">
        <v>32771.5</v>
      </c>
      <c r="O7" s="12">
        <v>33811</v>
      </c>
      <c r="P7" s="12">
        <v>34098</v>
      </c>
      <c r="Q7" s="12">
        <v>35950</v>
      </c>
      <c r="R7" s="23"/>
    </row>
    <row r="8" spans="1:18" s="39" customFormat="1" x14ac:dyDescent="0.25">
      <c r="A8" s="92" t="s">
        <v>0</v>
      </c>
      <c r="B8" s="59">
        <f t="shared" ref="B8:J8" si="0">B7/B13</f>
        <v>0.88985217917947113</v>
      </c>
      <c r="C8" s="59">
        <f t="shared" si="0"/>
        <v>0.91802529866479265</v>
      </c>
      <c r="D8" s="59">
        <f t="shared" si="0"/>
        <v>0.92818607656275243</v>
      </c>
      <c r="E8" s="59">
        <f t="shared" si="0"/>
        <v>0.93136711045364895</v>
      </c>
      <c r="F8" s="59">
        <f t="shared" si="0"/>
        <v>0.93549148153718653</v>
      </c>
      <c r="G8" s="59">
        <f t="shared" si="0"/>
        <v>0.93737419556034363</v>
      </c>
      <c r="H8" s="59">
        <f t="shared" si="0"/>
        <v>0.9356544858015613</v>
      </c>
      <c r="I8" s="59">
        <f t="shared" si="0"/>
        <v>0.9457705130852978</v>
      </c>
      <c r="J8" s="59">
        <f t="shared" si="0"/>
        <v>0.94874537730370734</v>
      </c>
      <c r="K8" s="59">
        <f t="shared" ref="K8:P8" si="1">K7/K13</f>
        <v>0.95103749544958138</v>
      </c>
      <c r="L8" s="59">
        <f t="shared" si="1"/>
        <v>0.9542782105231743</v>
      </c>
      <c r="M8" s="59">
        <f t="shared" si="1"/>
        <v>0.95376281112737926</v>
      </c>
      <c r="N8" s="59">
        <f t="shared" si="1"/>
        <v>0.95799849744067955</v>
      </c>
      <c r="O8" s="59">
        <f t="shared" si="1"/>
        <v>0.95819871903871223</v>
      </c>
      <c r="P8" s="59">
        <f t="shared" si="1"/>
        <v>0.9587515816111345</v>
      </c>
      <c r="Q8" s="59">
        <f t="shared" ref="Q8" si="2">Q7/Q13</f>
        <v>0.96704774714189645</v>
      </c>
      <c r="R8" s="23"/>
    </row>
    <row r="9" spans="1:18" x14ac:dyDescent="0.25">
      <c r="A9" s="5" t="s">
        <v>113</v>
      </c>
      <c r="B9" s="12">
        <v>2467.3000000000002</v>
      </c>
      <c r="C9" s="12">
        <v>1838</v>
      </c>
      <c r="D9" s="12">
        <v>1664</v>
      </c>
      <c r="E9" s="12">
        <v>1690</v>
      </c>
      <c r="F9" s="12">
        <v>1615</v>
      </c>
      <c r="G9" s="12">
        <v>1633</v>
      </c>
      <c r="H9" s="12">
        <v>1684</v>
      </c>
      <c r="I9" s="12">
        <v>1272</v>
      </c>
      <c r="J9" s="12">
        <v>1133</v>
      </c>
      <c r="K9" s="12">
        <v>1070</v>
      </c>
      <c r="L9" s="12">
        <v>968</v>
      </c>
      <c r="M9" s="12">
        <v>1034</v>
      </c>
      <c r="N9" s="12">
        <v>898.8</v>
      </c>
      <c r="O9" s="12">
        <v>944</v>
      </c>
      <c r="P9" s="12">
        <v>963</v>
      </c>
      <c r="Q9" s="12">
        <v>935</v>
      </c>
      <c r="R9" s="23"/>
    </row>
    <row r="10" spans="1:18" s="39" customFormat="1" x14ac:dyDescent="0.25">
      <c r="A10" s="93" t="s">
        <v>0</v>
      </c>
      <c r="B10" s="59">
        <f t="shared" ref="B10:J10" si="3">B9/B13</f>
        <v>9.224034155058583E-2</v>
      </c>
      <c r="C10" s="59">
        <f t="shared" si="3"/>
        <v>6.4581869290231908E-2</v>
      </c>
      <c r="D10" s="59">
        <f t="shared" si="3"/>
        <v>5.3755451461799386E-2</v>
      </c>
      <c r="E10" s="59">
        <f t="shared" si="3"/>
        <v>5.2083333333333336E-2</v>
      </c>
      <c r="F10" s="59">
        <f t="shared" si="3"/>
        <v>4.7627894906027063E-2</v>
      </c>
      <c r="G10" s="59">
        <f t="shared" si="3"/>
        <v>4.629603379355314E-2</v>
      </c>
      <c r="H10" s="59">
        <f t="shared" si="3"/>
        <v>4.762982237809707E-2</v>
      </c>
      <c r="I10" s="59">
        <f t="shared" si="3"/>
        <v>3.752987342519104E-2</v>
      </c>
      <c r="J10" s="59">
        <f t="shared" si="3"/>
        <v>3.4628197683303281E-2</v>
      </c>
      <c r="K10" s="59">
        <f t="shared" ref="K10:P10" si="4">K9/K13</f>
        <v>3.2459652954738502E-2</v>
      </c>
      <c r="L10" s="59">
        <f t="shared" si="4"/>
        <v>2.8889485779090937E-2</v>
      </c>
      <c r="M10" s="59">
        <f t="shared" si="4"/>
        <v>3.0278184480234262E-2</v>
      </c>
      <c r="N10" s="59">
        <f t="shared" si="4"/>
        <v>2.6274325236857719E-2</v>
      </c>
      <c r="O10" s="59">
        <f t="shared" si="4"/>
        <v>2.6752819815224167E-2</v>
      </c>
      <c r="P10" s="59">
        <f t="shared" si="4"/>
        <v>2.707718262336567E-2</v>
      </c>
      <c r="Q10" s="59">
        <f t="shared" ref="Q10" si="5">Q9/Q13</f>
        <v>2.5151311365164762E-2</v>
      </c>
      <c r="R10" s="23"/>
    </row>
    <row r="11" spans="1:18" x14ac:dyDescent="0.25">
      <c r="A11" s="5" t="s">
        <v>64</v>
      </c>
      <c r="B11" s="12">
        <v>479</v>
      </c>
      <c r="C11" s="12">
        <v>495</v>
      </c>
      <c r="D11" s="12">
        <v>559</v>
      </c>
      <c r="E11" s="12">
        <v>537</v>
      </c>
      <c r="F11" s="12">
        <v>572.4</v>
      </c>
      <c r="G11" s="12">
        <v>576</v>
      </c>
      <c r="H11" s="12">
        <v>591</v>
      </c>
      <c r="I11" s="12">
        <v>566</v>
      </c>
      <c r="J11" s="12">
        <v>544</v>
      </c>
      <c r="K11" s="12">
        <v>544</v>
      </c>
      <c r="L11" s="12">
        <v>564</v>
      </c>
      <c r="M11" s="12">
        <v>545</v>
      </c>
      <c r="N11" s="12">
        <v>538</v>
      </c>
      <c r="O11" s="12">
        <v>531</v>
      </c>
      <c r="P11" s="12">
        <v>504</v>
      </c>
      <c r="Q11" s="12">
        <v>290</v>
      </c>
      <c r="R11" s="23"/>
    </row>
    <row r="12" spans="1:18" s="39" customFormat="1" x14ac:dyDescent="0.25">
      <c r="A12" s="93" t="s">
        <v>0</v>
      </c>
      <c r="B12" s="59">
        <f t="shared" ref="B12:J12" si="6">B11/B13</f>
        <v>1.79074792699431E-2</v>
      </c>
      <c r="C12" s="59">
        <f t="shared" si="6"/>
        <v>1.7392832044975406E-2</v>
      </c>
      <c r="D12" s="59">
        <f t="shared" si="6"/>
        <v>1.8058471975448232E-2</v>
      </c>
      <c r="E12" s="59">
        <f t="shared" si="6"/>
        <v>1.6549556213017753E-2</v>
      </c>
      <c r="F12" s="59">
        <f t="shared" si="6"/>
        <v>1.6880623556786309E-2</v>
      </c>
      <c r="G12" s="59">
        <f t="shared" si="6"/>
        <v>1.6329770646103251E-2</v>
      </c>
      <c r="H12" s="59">
        <f t="shared" si="6"/>
        <v>1.6715691820341667E-2</v>
      </c>
      <c r="I12" s="59">
        <f t="shared" si="6"/>
        <v>1.6699613489511107E-2</v>
      </c>
      <c r="J12" s="59">
        <f t="shared" si="6"/>
        <v>1.6626425012989395E-2</v>
      </c>
      <c r="K12" s="59">
        <f t="shared" ref="K12:P12" si="7">K11/K13</f>
        <v>1.6502851595680136E-2</v>
      </c>
      <c r="L12" s="59">
        <f t="shared" si="7"/>
        <v>1.68323036977348E-2</v>
      </c>
      <c r="M12" s="59">
        <f t="shared" si="7"/>
        <v>1.5959004392386528E-2</v>
      </c>
      <c r="N12" s="59">
        <f t="shared" si="7"/>
        <v>1.5727177322462677E-2</v>
      </c>
      <c r="O12" s="59">
        <f t="shared" si="7"/>
        <v>1.5048461146063594E-2</v>
      </c>
      <c r="P12" s="59">
        <f t="shared" si="7"/>
        <v>1.4171235765499789E-2</v>
      </c>
      <c r="Q12" s="59">
        <f t="shared" ref="Q12" si="8">Q11/Q13</f>
        <v>7.8009414929388031E-3</v>
      </c>
      <c r="R12" s="23"/>
    </row>
    <row r="13" spans="1:18" x14ac:dyDescent="0.25">
      <c r="A13" s="6" t="s">
        <v>1</v>
      </c>
      <c r="B13" s="22">
        <f t="shared" ref="B13:J13" si="9">B7+B9+B11</f>
        <v>26748.6</v>
      </c>
      <c r="C13" s="22">
        <f t="shared" si="9"/>
        <v>28460</v>
      </c>
      <c r="D13" s="22">
        <f t="shared" si="9"/>
        <v>30955</v>
      </c>
      <c r="E13" s="22">
        <f t="shared" si="9"/>
        <v>32448</v>
      </c>
      <c r="F13" s="22">
        <f t="shared" si="9"/>
        <v>33908.700000000004</v>
      </c>
      <c r="G13" s="22">
        <f t="shared" si="9"/>
        <v>35273</v>
      </c>
      <c r="H13" s="22">
        <f t="shared" si="9"/>
        <v>35356</v>
      </c>
      <c r="I13" s="22">
        <f t="shared" si="9"/>
        <v>33893</v>
      </c>
      <c r="J13" s="22">
        <f t="shared" si="9"/>
        <v>32719</v>
      </c>
      <c r="K13" s="22">
        <f t="shared" ref="K13:P13" si="10">K7+K9+K11</f>
        <v>32964</v>
      </c>
      <c r="L13" s="22">
        <f t="shared" si="10"/>
        <v>33507</v>
      </c>
      <c r="M13" s="22">
        <f t="shared" si="10"/>
        <v>34150</v>
      </c>
      <c r="N13" s="22">
        <f t="shared" si="10"/>
        <v>34208.300000000003</v>
      </c>
      <c r="O13" s="22">
        <f t="shared" si="10"/>
        <v>35286</v>
      </c>
      <c r="P13" s="22">
        <f t="shared" si="10"/>
        <v>35565</v>
      </c>
      <c r="Q13" s="22">
        <f t="shared" ref="Q13" si="11">Q7+Q9+Q11</f>
        <v>37175</v>
      </c>
      <c r="R13" s="23"/>
    </row>
    <row r="14" spans="1:18" x14ac:dyDescent="0.25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23"/>
    </row>
    <row r="15" spans="1:18" s="23" customFormat="1" x14ac:dyDescent="0.25">
      <c r="A15" s="98" t="s">
        <v>107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</row>
    <row r="16" spans="1:18" x14ac:dyDescent="0.25">
      <c r="A16" s="3" t="s">
        <v>85</v>
      </c>
      <c r="R16" s="23"/>
    </row>
    <row r="17" spans="1:18" x14ac:dyDescent="0.25">
      <c r="A17" s="7"/>
      <c r="B17" s="36" t="str">
        <f>B6</f>
        <v>Q1 FY22</v>
      </c>
      <c r="C17" s="56" t="str">
        <f>$C$6</f>
        <v>Q2 FY22</v>
      </c>
      <c r="D17" s="56" t="str">
        <f t="shared" ref="D17:I17" si="12">D6</f>
        <v>Q3 FY22</v>
      </c>
      <c r="E17" s="56" t="str">
        <f t="shared" si="12"/>
        <v>Q4 FY22</v>
      </c>
      <c r="F17" s="56" t="str">
        <f t="shared" si="12"/>
        <v>Q1 FY23</v>
      </c>
      <c r="G17" s="56" t="str">
        <f t="shared" si="12"/>
        <v>Q2 FY23</v>
      </c>
      <c r="H17" s="56" t="str">
        <f t="shared" si="12"/>
        <v>Q3 FY23</v>
      </c>
      <c r="I17" s="56" t="str">
        <f t="shared" si="12"/>
        <v>Q4 FY23</v>
      </c>
      <c r="J17" s="56" t="s">
        <v>131</v>
      </c>
      <c r="K17" s="56" t="str">
        <f t="shared" ref="K17:P17" si="13">K6</f>
        <v>Q2 FY24</v>
      </c>
      <c r="L17" s="56" t="str">
        <f t="shared" si="13"/>
        <v>Q3 FY24</v>
      </c>
      <c r="M17" s="56" t="str">
        <f t="shared" si="13"/>
        <v>Q4 FY24</v>
      </c>
      <c r="N17" s="56" t="str">
        <f t="shared" si="13"/>
        <v>Q1 FY25</v>
      </c>
      <c r="O17" s="56" t="str">
        <f t="shared" si="13"/>
        <v>Q2 FY25</v>
      </c>
      <c r="P17" s="56" t="str">
        <f t="shared" si="13"/>
        <v>Q3 FY25</v>
      </c>
      <c r="Q17" s="56" t="str">
        <f t="shared" ref="Q17" si="14">Q6</f>
        <v>Q4 FY25</v>
      </c>
      <c r="R17" s="23"/>
    </row>
    <row r="18" spans="1:18" x14ac:dyDescent="0.25">
      <c r="A18" s="2" t="s">
        <v>2</v>
      </c>
      <c r="B18" s="12">
        <v>15720</v>
      </c>
      <c r="C18" s="12">
        <v>16571</v>
      </c>
      <c r="D18" s="12">
        <v>18168</v>
      </c>
      <c r="E18" s="12">
        <v>18947.3</v>
      </c>
      <c r="F18" s="12">
        <v>19773.3</v>
      </c>
      <c r="G18" s="12">
        <v>20037</v>
      </c>
      <c r="H18" s="12">
        <v>19505</v>
      </c>
      <c r="I18" s="12">
        <v>18124</v>
      </c>
      <c r="J18" s="12">
        <v>17044</v>
      </c>
      <c r="K18" s="12">
        <v>17171</v>
      </c>
      <c r="L18" s="12">
        <v>17824</v>
      </c>
      <c r="M18" s="12">
        <v>19122</v>
      </c>
      <c r="N18" s="12">
        <v>19538</v>
      </c>
      <c r="O18" s="12">
        <v>20221</v>
      </c>
      <c r="P18" s="12">
        <v>20969</v>
      </c>
      <c r="Q18" s="12">
        <v>22269</v>
      </c>
      <c r="R18" s="23"/>
    </row>
    <row r="19" spans="1:18" s="39" customFormat="1" x14ac:dyDescent="0.25">
      <c r="A19" s="94" t="s">
        <v>0</v>
      </c>
      <c r="B19" s="59">
        <f t="shared" ref="B19:J19" si="15">B18/B22</f>
        <v>0.58768552095405435</v>
      </c>
      <c r="C19" s="59">
        <f t="shared" si="15"/>
        <v>0.58225579761068169</v>
      </c>
      <c r="D19" s="59">
        <f t="shared" si="15"/>
        <v>0.58691649168147308</v>
      </c>
      <c r="E19" s="59">
        <f t="shared" si="15"/>
        <v>0.58393712920872176</v>
      </c>
      <c r="F19" s="59">
        <f t="shared" si="15"/>
        <v>0.58313697155580457</v>
      </c>
      <c r="G19" s="59">
        <f t="shared" si="15"/>
        <v>0.56805488617356048</v>
      </c>
      <c r="H19" s="59">
        <f t="shared" si="15"/>
        <v>0.55167439755628467</v>
      </c>
      <c r="I19" s="59">
        <f t="shared" si="15"/>
        <v>0.53474168707402714</v>
      </c>
      <c r="J19" s="59">
        <f t="shared" si="15"/>
        <v>0.52092056603196923</v>
      </c>
      <c r="K19" s="59">
        <f t="shared" ref="K19:P19" si="16">K18/K22</f>
        <v>0.52090158961291111</v>
      </c>
      <c r="L19" s="59">
        <f t="shared" si="16"/>
        <v>0.53194854806458347</v>
      </c>
      <c r="M19" s="59">
        <f t="shared" si="16"/>
        <v>0.55994143484626646</v>
      </c>
      <c r="N19" s="59">
        <f t="shared" si="16"/>
        <v>0.57115294667913941</v>
      </c>
      <c r="O19" s="59">
        <f t="shared" si="16"/>
        <v>0.57306013716488124</v>
      </c>
      <c r="P19" s="59">
        <f t="shared" si="16"/>
        <v>0.58959651342612118</v>
      </c>
      <c r="Q19" s="59">
        <f t="shared" ref="Q19" si="17">Q18/Q22</f>
        <v>0.59903160726294558</v>
      </c>
      <c r="R19" s="23"/>
    </row>
    <row r="20" spans="1:18" x14ac:dyDescent="0.25">
      <c r="A20" s="2" t="s">
        <v>3</v>
      </c>
      <c r="B20" s="12">
        <v>11029</v>
      </c>
      <c r="C20" s="12">
        <v>11889</v>
      </c>
      <c r="D20" s="12">
        <v>12787</v>
      </c>
      <c r="E20" s="12">
        <v>13500.2</v>
      </c>
      <c r="F20" s="12">
        <v>14135.2</v>
      </c>
      <c r="G20" s="12">
        <v>15236</v>
      </c>
      <c r="H20" s="12">
        <v>15851</v>
      </c>
      <c r="I20" s="12">
        <v>15769</v>
      </c>
      <c r="J20" s="12">
        <v>15675</v>
      </c>
      <c r="K20" s="12">
        <v>15793</v>
      </c>
      <c r="L20" s="12">
        <v>15683</v>
      </c>
      <c r="M20" s="12">
        <v>15028</v>
      </c>
      <c r="N20" s="12">
        <v>14670</v>
      </c>
      <c r="O20" s="12">
        <v>15065</v>
      </c>
      <c r="P20" s="12">
        <v>14596</v>
      </c>
      <c r="Q20" s="12">
        <v>14906</v>
      </c>
      <c r="R20" s="23"/>
    </row>
    <row r="21" spans="1:18" s="39" customFormat="1" x14ac:dyDescent="0.25">
      <c r="A21" s="94" t="s">
        <v>0</v>
      </c>
      <c r="B21" s="59">
        <f t="shared" ref="B21:J21" si="18">B20/B22</f>
        <v>0.41231447904594565</v>
      </c>
      <c r="C21" s="59">
        <f t="shared" si="18"/>
        <v>0.41774420238931836</v>
      </c>
      <c r="D21" s="59">
        <f t="shared" si="18"/>
        <v>0.41308350831852692</v>
      </c>
      <c r="E21" s="59">
        <f t="shared" si="18"/>
        <v>0.41606287079127824</v>
      </c>
      <c r="F21" s="59">
        <f t="shared" si="18"/>
        <v>0.41686302844419543</v>
      </c>
      <c r="G21" s="59">
        <f t="shared" si="18"/>
        <v>0.43194511382643946</v>
      </c>
      <c r="H21" s="59">
        <f t="shared" si="18"/>
        <v>0.44832560244371533</v>
      </c>
      <c r="I21" s="59">
        <f t="shared" si="18"/>
        <v>0.46525831292597292</v>
      </c>
      <c r="J21" s="59">
        <f t="shared" si="18"/>
        <v>0.47907943396803082</v>
      </c>
      <c r="K21" s="59">
        <f t="shared" ref="K21:P21" si="19">K20/K22</f>
        <v>0.47909841038708895</v>
      </c>
      <c r="L21" s="59">
        <f t="shared" si="19"/>
        <v>0.46805145193541647</v>
      </c>
      <c r="M21" s="59">
        <f t="shared" si="19"/>
        <v>0.44005856515373354</v>
      </c>
      <c r="N21" s="59">
        <f t="shared" si="19"/>
        <v>0.42884705332086059</v>
      </c>
      <c r="O21" s="59">
        <f t="shared" si="19"/>
        <v>0.42693986283511876</v>
      </c>
      <c r="P21" s="59">
        <f t="shared" si="19"/>
        <v>0.41040348657387882</v>
      </c>
      <c r="Q21" s="59">
        <f t="shared" ref="Q21" si="20">Q20/Q22</f>
        <v>0.40096839273705448</v>
      </c>
      <c r="R21" s="23"/>
    </row>
    <row r="22" spans="1:18" x14ac:dyDescent="0.25">
      <c r="A22" s="6" t="s">
        <v>1</v>
      </c>
      <c r="B22" s="22">
        <f>B18+B20</f>
        <v>26749</v>
      </c>
      <c r="C22" s="22">
        <f>C18+C20</f>
        <v>28460</v>
      </c>
      <c r="D22" s="22">
        <f>D18+D20</f>
        <v>30955</v>
      </c>
      <c r="E22" s="22">
        <f t="shared" ref="E22:J22" si="21">E18+E20</f>
        <v>32447.5</v>
      </c>
      <c r="F22" s="22">
        <f t="shared" si="21"/>
        <v>33908.5</v>
      </c>
      <c r="G22" s="22">
        <f t="shared" si="21"/>
        <v>35273</v>
      </c>
      <c r="H22" s="22">
        <f t="shared" si="21"/>
        <v>35356</v>
      </c>
      <c r="I22" s="22">
        <f t="shared" si="21"/>
        <v>33893</v>
      </c>
      <c r="J22" s="22">
        <f t="shared" si="21"/>
        <v>32719</v>
      </c>
      <c r="K22" s="22">
        <f t="shared" ref="K22:P22" si="22">K18+K20</f>
        <v>32964</v>
      </c>
      <c r="L22" s="22">
        <f t="shared" si="22"/>
        <v>33507</v>
      </c>
      <c r="M22" s="22">
        <f t="shared" si="22"/>
        <v>34150</v>
      </c>
      <c r="N22" s="22">
        <f t="shared" si="22"/>
        <v>34208</v>
      </c>
      <c r="O22" s="22">
        <f t="shared" si="22"/>
        <v>35286</v>
      </c>
      <c r="P22" s="22">
        <f t="shared" si="22"/>
        <v>35565</v>
      </c>
      <c r="Q22" s="22">
        <f t="shared" ref="Q22" si="23">Q18+Q20</f>
        <v>37175</v>
      </c>
      <c r="R22" s="23"/>
    </row>
    <row r="23" spans="1:18" x14ac:dyDescent="0.25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23"/>
    </row>
    <row r="24" spans="1:18" x14ac:dyDescent="0.25">
      <c r="A24" s="1" t="s">
        <v>108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23"/>
    </row>
    <row r="25" spans="1:18" x14ac:dyDescent="0.25">
      <c r="A25" s="3" t="s">
        <v>85</v>
      </c>
      <c r="R25" s="23"/>
    </row>
    <row r="26" spans="1:18" x14ac:dyDescent="0.25">
      <c r="A26" s="7"/>
      <c r="B26" s="36" t="str">
        <f>B17</f>
        <v>Q1 FY22</v>
      </c>
      <c r="C26" s="56" t="str">
        <f>$C$6</f>
        <v>Q2 FY22</v>
      </c>
      <c r="D26" s="56" t="str">
        <f t="shared" ref="D26:I26" si="24">D17</f>
        <v>Q3 FY22</v>
      </c>
      <c r="E26" s="56" t="str">
        <f t="shared" si="24"/>
        <v>Q4 FY22</v>
      </c>
      <c r="F26" s="56" t="str">
        <f t="shared" si="24"/>
        <v>Q1 FY23</v>
      </c>
      <c r="G26" s="56" t="str">
        <f t="shared" si="24"/>
        <v>Q2 FY23</v>
      </c>
      <c r="H26" s="56" t="str">
        <f t="shared" si="24"/>
        <v>Q3 FY23</v>
      </c>
      <c r="I26" s="56" t="str">
        <f t="shared" si="24"/>
        <v>Q4 FY23</v>
      </c>
      <c r="J26" s="56" t="s">
        <v>131</v>
      </c>
      <c r="K26" s="56" t="str">
        <f t="shared" ref="K26:P26" si="25">K6</f>
        <v>Q2 FY24</v>
      </c>
      <c r="L26" s="56" t="str">
        <f t="shared" si="25"/>
        <v>Q3 FY24</v>
      </c>
      <c r="M26" s="56" t="str">
        <f t="shared" si="25"/>
        <v>Q4 FY24</v>
      </c>
      <c r="N26" s="56" t="str">
        <f t="shared" si="25"/>
        <v>Q1 FY25</v>
      </c>
      <c r="O26" s="56" t="str">
        <f t="shared" si="25"/>
        <v>Q2 FY25</v>
      </c>
      <c r="P26" s="56" t="str">
        <f t="shared" si="25"/>
        <v>Q3 FY25</v>
      </c>
      <c r="Q26" s="56" t="str">
        <f t="shared" ref="Q26" si="26">Q6</f>
        <v>Q4 FY25</v>
      </c>
      <c r="R26" s="23"/>
    </row>
    <row r="27" spans="1:18" x14ac:dyDescent="0.25">
      <c r="A27" s="2" t="s">
        <v>4</v>
      </c>
      <c r="B27" s="12">
        <v>15489</v>
      </c>
      <c r="C27" s="78">
        <v>16547</v>
      </c>
      <c r="D27" s="78">
        <v>16985</v>
      </c>
      <c r="E27" s="78">
        <v>17742.400000000001</v>
      </c>
      <c r="F27" s="78">
        <v>18483.400000000001</v>
      </c>
      <c r="G27" s="78">
        <v>19770</v>
      </c>
      <c r="H27" s="78">
        <v>20066</v>
      </c>
      <c r="I27" s="78">
        <v>19677</v>
      </c>
      <c r="J27" s="78">
        <v>18890.46</v>
      </c>
      <c r="K27" s="78">
        <v>19277</v>
      </c>
      <c r="L27" s="78">
        <v>19537</v>
      </c>
      <c r="M27" s="78">
        <v>19961.400000000001</v>
      </c>
      <c r="N27" s="78">
        <v>20376.599999999999</v>
      </c>
      <c r="O27" s="78">
        <v>21174</v>
      </c>
      <c r="P27" s="78">
        <v>20498</v>
      </c>
      <c r="Q27" s="78">
        <v>20595</v>
      </c>
      <c r="R27" s="23"/>
    </row>
    <row r="28" spans="1:18" s="39" customFormat="1" x14ac:dyDescent="0.25">
      <c r="A28" s="94" t="s">
        <v>0</v>
      </c>
      <c r="B28" s="59">
        <f t="shared" ref="B28:J28" si="27">B27/B33</f>
        <v>0.57904968410034019</v>
      </c>
      <c r="C28" s="59">
        <f t="shared" si="27"/>
        <v>0.58141250878425865</v>
      </c>
      <c r="D28" s="59">
        <f t="shared" si="27"/>
        <v>0.54869972540785006</v>
      </c>
      <c r="E28" s="59">
        <f t="shared" si="27"/>
        <v>0.54680329763464064</v>
      </c>
      <c r="F28" s="59">
        <f t="shared" si="27"/>
        <v>0.54509153965932144</v>
      </c>
      <c r="G28" s="59">
        <f t="shared" si="27"/>
        <v>0.56048535707198144</v>
      </c>
      <c r="H28" s="59">
        <f t="shared" si="27"/>
        <v>0.56754157710148212</v>
      </c>
      <c r="I28" s="59">
        <f t="shared" si="27"/>
        <v>0.58056235800902845</v>
      </c>
      <c r="J28" s="59">
        <f t="shared" si="27"/>
        <v>0.5773569128019741</v>
      </c>
      <c r="K28" s="59">
        <f t="shared" ref="K28:P28" si="28">K27/K33</f>
        <v>0.58478946729765802</v>
      </c>
      <c r="L28" s="59">
        <f t="shared" si="28"/>
        <v>0.58307219386993758</v>
      </c>
      <c r="M28" s="59">
        <f t="shared" si="28"/>
        <v>0.58451438343328332</v>
      </c>
      <c r="N28" s="59">
        <f t="shared" si="28"/>
        <v>0.59566193380384258</v>
      </c>
      <c r="O28" s="59">
        <f t="shared" si="28"/>
        <v>0.60006801564359802</v>
      </c>
      <c r="P28" s="59">
        <f t="shared" si="28"/>
        <v>0.5763531561928863</v>
      </c>
      <c r="Q28" s="59">
        <f t="shared" ref="Q28" si="29">Q27/Q33</f>
        <v>0.5540013449899126</v>
      </c>
      <c r="R28" s="23"/>
    </row>
    <row r="29" spans="1:18" x14ac:dyDescent="0.25">
      <c r="A29" s="2" t="s">
        <v>91</v>
      </c>
      <c r="B29" s="12">
        <v>4306</v>
      </c>
      <c r="C29" s="78">
        <v>4549</v>
      </c>
      <c r="D29" s="78">
        <v>4997</v>
      </c>
      <c r="E29" s="78">
        <v>5072.1000000000004</v>
      </c>
      <c r="F29" s="78">
        <v>5285</v>
      </c>
      <c r="G29" s="78">
        <v>4904</v>
      </c>
      <c r="H29" s="78">
        <v>4500</v>
      </c>
      <c r="I29" s="78">
        <v>3775</v>
      </c>
      <c r="J29" s="78">
        <v>3343</v>
      </c>
      <c r="K29" s="78">
        <v>3401</v>
      </c>
      <c r="L29" s="78">
        <v>3378</v>
      </c>
      <c r="M29" s="78">
        <v>3457</v>
      </c>
      <c r="N29" s="78">
        <v>3559.17</v>
      </c>
      <c r="O29" s="78">
        <v>3626</v>
      </c>
      <c r="P29" s="78">
        <v>3759</v>
      </c>
      <c r="Q29" s="78">
        <v>3211</v>
      </c>
      <c r="R29" s="23"/>
    </row>
    <row r="30" spans="1:18" s="39" customFormat="1" x14ac:dyDescent="0.25">
      <c r="A30" s="94" t="s">
        <v>0</v>
      </c>
      <c r="B30" s="59">
        <f t="shared" ref="B30:J30" si="30">B29/B33</f>
        <v>0.16097798048525178</v>
      </c>
      <c r="C30" s="59">
        <f t="shared" si="30"/>
        <v>0.15983836964160225</v>
      </c>
      <c r="D30" s="59">
        <f t="shared" si="30"/>
        <v>0.16142787917945406</v>
      </c>
      <c r="E30" s="59">
        <f t="shared" si="30"/>
        <v>0.15631712766777103</v>
      </c>
      <c r="F30" s="59">
        <f t="shared" si="30"/>
        <v>0.15585924597744538</v>
      </c>
      <c r="G30" s="59">
        <f t="shared" si="30"/>
        <v>0.1390298528619624</v>
      </c>
      <c r="H30" s="59">
        <f t="shared" si="30"/>
        <v>0.12727684127163708</v>
      </c>
      <c r="I30" s="59">
        <f t="shared" si="30"/>
        <v>0.11137993095919511</v>
      </c>
      <c r="J30" s="59">
        <f t="shared" si="30"/>
        <v>0.10217348648455356</v>
      </c>
      <c r="K30" s="59">
        <f t="shared" ref="K30:P30" si="31">K29/K33</f>
        <v>0.10317315859725762</v>
      </c>
      <c r="L30" s="59">
        <f t="shared" si="31"/>
        <v>0.10081475512579462</v>
      </c>
      <c r="M30" s="59">
        <f t="shared" si="31"/>
        <v>0.10122868253373313</v>
      </c>
      <c r="N30" s="59">
        <f t="shared" si="31"/>
        <v>0.10404395654508714</v>
      </c>
      <c r="O30" s="59">
        <f t="shared" si="31"/>
        <v>0.10276030153601995</v>
      </c>
      <c r="P30" s="59">
        <f t="shared" si="31"/>
        <v>0.1056938000843526</v>
      </c>
      <c r="Q30" s="59">
        <f t="shared" ref="Q30" si="32">Q29/Q33</f>
        <v>8.6375252185608611E-2</v>
      </c>
      <c r="R30" s="23"/>
    </row>
    <row r="31" spans="1:18" x14ac:dyDescent="0.25">
      <c r="A31" s="2" t="s">
        <v>5</v>
      </c>
      <c r="B31" s="12">
        <v>6954</v>
      </c>
      <c r="C31" s="78">
        <v>7364</v>
      </c>
      <c r="D31" s="78">
        <v>8973</v>
      </c>
      <c r="E31" s="78">
        <v>9633</v>
      </c>
      <c r="F31" s="78">
        <v>10140.4</v>
      </c>
      <c r="G31" s="78">
        <v>10599</v>
      </c>
      <c r="H31" s="78">
        <v>10790</v>
      </c>
      <c r="I31" s="78">
        <v>10441</v>
      </c>
      <c r="J31" s="78">
        <v>10485.4</v>
      </c>
      <c r="K31" s="78">
        <v>10286</v>
      </c>
      <c r="L31" s="78">
        <v>10592</v>
      </c>
      <c r="M31" s="78">
        <v>10732</v>
      </c>
      <c r="N31" s="78">
        <v>10272.56</v>
      </c>
      <c r="O31" s="78">
        <v>10486</v>
      </c>
      <c r="P31" s="78">
        <v>11308</v>
      </c>
      <c r="Q31" s="78">
        <v>13369</v>
      </c>
      <c r="R31" s="23"/>
    </row>
    <row r="32" spans="1:18" s="39" customFormat="1" x14ac:dyDescent="0.25">
      <c r="A32" s="94" t="s">
        <v>0</v>
      </c>
      <c r="B32" s="59">
        <f t="shared" ref="B32:J32" si="33">B31/B33</f>
        <v>0.25997233541440801</v>
      </c>
      <c r="C32" s="59">
        <f t="shared" si="33"/>
        <v>0.25874912157413915</v>
      </c>
      <c r="D32" s="59">
        <f t="shared" si="33"/>
        <v>0.28987239541269583</v>
      </c>
      <c r="E32" s="59">
        <f t="shared" si="33"/>
        <v>0.29687957469758841</v>
      </c>
      <c r="F32" s="59">
        <f t="shared" si="33"/>
        <v>0.29904921436323312</v>
      </c>
      <c r="G32" s="59">
        <f t="shared" si="33"/>
        <v>0.30048479006605622</v>
      </c>
      <c r="H32" s="59">
        <f t="shared" si="33"/>
        <v>0.30518158162688086</v>
      </c>
      <c r="I32" s="59">
        <f t="shared" si="33"/>
        <v>0.30805771103177648</v>
      </c>
      <c r="J32" s="59">
        <f t="shared" si="33"/>
        <v>0.32046960071347225</v>
      </c>
      <c r="K32" s="59">
        <f t="shared" ref="K32:P32" si="34">K31/K33</f>
        <v>0.31203737410508431</v>
      </c>
      <c r="L32" s="59">
        <f t="shared" si="34"/>
        <v>0.31611305100426779</v>
      </c>
      <c r="M32" s="59">
        <f t="shared" si="34"/>
        <v>0.31425693403298349</v>
      </c>
      <c r="N32" s="59">
        <f t="shared" si="34"/>
        <v>0.3002941096510704</v>
      </c>
      <c r="O32" s="59">
        <f t="shared" si="34"/>
        <v>0.29717168282038203</v>
      </c>
      <c r="P32" s="59">
        <f t="shared" si="34"/>
        <v>0.31795304372276112</v>
      </c>
      <c r="Q32" s="59">
        <f t="shared" ref="Q32" si="35">Q31/Q33</f>
        <v>0.3596234028244788</v>
      </c>
      <c r="R32" s="23"/>
    </row>
    <row r="33" spans="1:18" x14ac:dyDescent="0.25">
      <c r="A33" s="6" t="s">
        <v>1</v>
      </c>
      <c r="B33" s="22">
        <f>B27+B29+B31</f>
        <v>26749</v>
      </c>
      <c r="C33" s="22">
        <f>C27+C29+C31</f>
        <v>28460</v>
      </c>
      <c r="D33" s="22">
        <f t="shared" ref="D33:J33" si="36">D27+D29+D31</f>
        <v>30955</v>
      </c>
      <c r="E33" s="22">
        <f t="shared" si="36"/>
        <v>32447.5</v>
      </c>
      <c r="F33" s="22">
        <f t="shared" si="36"/>
        <v>33908.800000000003</v>
      </c>
      <c r="G33" s="22">
        <f t="shared" si="36"/>
        <v>35273</v>
      </c>
      <c r="H33" s="22">
        <f t="shared" si="36"/>
        <v>35356</v>
      </c>
      <c r="I33" s="22">
        <f t="shared" si="36"/>
        <v>33893</v>
      </c>
      <c r="J33" s="22">
        <f t="shared" si="36"/>
        <v>32718.86</v>
      </c>
      <c r="K33" s="22">
        <f t="shared" ref="K33:P33" si="37">K27+K29+K31</f>
        <v>32964</v>
      </c>
      <c r="L33" s="22">
        <f t="shared" si="37"/>
        <v>33507</v>
      </c>
      <c r="M33" s="22">
        <f t="shared" si="37"/>
        <v>34150.400000000001</v>
      </c>
      <c r="N33" s="22">
        <f t="shared" si="37"/>
        <v>34208.329999999994</v>
      </c>
      <c r="O33" s="22">
        <f t="shared" si="37"/>
        <v>35286</v>
      </c>
      <c r="P33" s="22">
        <f t="shared" si="37"/>
        <v>35565</v>
      </c>
      <c r="Q33" s="22">
        <f t="shared" ref="Q33" si="38">Q27+Q29+Q31</f>
        <v>37175</v>
      </c>
      <c r="R33" s="23"/>
    </row>
    <row r="34" spans="1:18" s="39" customFormat="1" x14ac:dyDescent="0.25">
      <c r="A34" s="95" t="s">
        <v>90</v>
      </c>
      <c r="R34" s="23"/>
    </row>
    <row r="35" spans="1:18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x14ac:dyDescent="0.25">
      <c r="A36" s="1" t="s">
        <v>109</v>
      </c>
      <c r="B36" s="23"/>
      <c r="R36" s="23"/>
    </row>
    <row r="37" spans="1:18" x14ac:dyDescent="0.25">
      <c r="A37" s="3" t="s">
        <v>85</v>
      </c>
      <c r="R37" s="23"/>
    </row>
    <row r="38" spans="1:18" x14ac:dyDescent="0.25">
      <c r="A38" s="7"/>
      <c r="B38" s="36" t="str">
        <f>B26</f>
        <v>Q1 FY22</v>
      </c>
      <c r="C38" s="56" t="str">
        <f>$C$6</f>
        <v>Q2 FY22</v>
      </c>
      <c r="D38" s="56" t="str">
        <f t="shared" ref="D38:I38" si="39">D26</f>
        <v>Q3 FY22</v>
      </c>
      <c r="E38" s="56" t="str">
        <f t="shared" si="39"/>
        <v>Q4 FY22</v>
      </c>
      <c r="F38" s="56" t="str">
        <f t="shared" si="39"/>
        <v>Q1 FY23</v>
      </c>
      <c r="G38" s="56" t="str">
        <f t="shared" si="39"/>
        <v>Q2 FY23</v>
      </c>
      <c r="H38" s="56" t="str">
        <f t="shared" si="39"/>
        <v>Q3 FY23</v>
      </c>
      <c r="I38" s="56" t="str">
        <f t="shared" si="39"/>
        <v>Q4 FY23</v>
      </c>
      <c r="J38" s="56" t="s">
        <v>131</v>
      </c>
      <c r="K38" s="56" t="str">
        <f t="shared" ref="K38:P38" si="40">K6</f>
        <v>Q2 FY24</v>
      </c>
      <c r="L38" s="56" t="str">
        <f t="shared" si="40"/>
        <v>Q3 FY24</v>
      </c>
      <c r="M38" s="56" t="str">
        <f t="shared" si="40"/>
        <v>Q4 FY24</v>
      </c>
      <c r="N38" s="56" t="str">
        <f t="shared" si="40"/>
        <v>Q1 FY25</v>
      </c>
      <c r="O38" s="56" t="str">
        <f t="shared" si="40"/>
        <v>Q2 FY25</v>
      </c>
      <c r="P38" s="56" t="str">
        <f t="shared" si="40"/>
        <v>Q3 FY25</v>
      </c>
      <c r="Q38" s="56" t="str">
        <f t="shared" ref="Q38" si="41">Q6</f>
        <v>Q4 FY25</v>
      </c>
      <c r="R38" s="23"/>
    </row>
    <row r="39" spans="1:18" x14ac:dyDescent="0.25">
      <c r="A39" s="2" t="s">
        <v>6</v>
      </c>
      <c r="B39" s="12">
        <v>20410</v>
      </c>
      <c r="C39" s="12">
        <v>22210</v>
      </c>
      <c r="D39" s="12">
        <v>24868</v>
      </c>
      <c r="E39" s="12">
        <v>26429</v>
      </c>
      <c r="F39" s="12">
        <v>27920</v>
      </c>
      <c r="G39" s="12">
        <v>28978</v>
      </c>
      <c r="H39" s="12">
        <v>28924</v>
      </c>
      <c r="I39" s="12">
        <v>27378</v>
      </c>
      <c r="J39" s="12">
        <v>26524</v>
      </c>
      <c r="K39" s="12">
        <v>26109</v>
      </c>
      <c r="L39" s="12">
        <v>26876</v>
      </c>
      <c r="M39" s="12">
        <v>27658</v>
      </c>
      <c r="N39" s="12">
        <v>27677.5</v>
      </c>
      <c r="O39" s="12">
        <v>28479</v>
      </c>
      <c r="P39" s="12">
        <v>28986</v>
      </c>
      <c r="Q39" s="12">
        <v>30501</v>
      </c>
      <c r="R39" s="23"/>
    </row>
    <row r="40" spans="1:18" s="39" customFormat="1" x14ac:dyDescent="0.25">
      <c r="A40" s="94" t="s">
        <v>0</v>
      </c>
      <c r="B40" s="59">
        <f>B39/B47</f>
        <v>0.7630191782870388</v>
      </c>
      <c r="C40" s="59">
        <f>C39/C47</f>
        <v>0.78039353478566409</v>
      </c>
      <c r="D40" s="59">
        <v>0.80600000000000005</v>
      </c>
      <c r="E40" s="59">
        <f t="shared" ref="E40:J40" si="42">E39/E47</f>
        <v>0.81450320512820518</v>
      </c>
      <c r="F40" s="59">
        <f t="shared" si="42"/>
        <v>0.82338022353947327</v>
      </c>
      <c r="G40" s="59">
        <f t="shared" si="42"/>
        <v>0.82153488503954863</v>
      </c>
      <c r="H40" s="59">
        <f t="shared" si="42"/>
        <v>0.81807896820907344</v>
      </c>
      <c r="I40" s="59">
        <f t="shared" si="42"/>
        <v>0.80777741716578644</v>
      </c>
      <c r="J40" s="59">
        <f t="shared" si="42"/>
        <v>0.81066047250832851</v>
      </c>
      <c r="K40" s="59">
        <f t="shared" ref="K40:P40" si="43">K39/K47</f>
        <v>0.79204586821987621</v>
      </c>
      <c r="L40" s="59">
        <f t="shared" si="43"/>
        <v>0.80210105351120664</v>
      </c>
      <c r="M40" s="59">
        <f t="shared" si="43"/>
        <v>0.8098975109809663</v>
      </c>
      <c r="N40" s="59">
        <f t="shared" si="43"/>
        <v>0.80909199867867554</v>
      </c>
      <c r="O40" s="59">
        <f t="shared" si="43"/>
        <v>0.80709063084509436</v>
      </c>
      <c r="P40" s="59">
        <f t="shared" si="43"/>
        <v>0.8150193449703077</v>
      </c>
      <c r="Q40" s="59">
        <f t="shared" ref="Q40" si="44">Q39/Q47</f>
        <v>0.82047074646940144</v>
      </c>
      <c r="R40" s="23"/>
    </row>
    <row r="41" spans="1:18" x14ac:dyDescent="0.25">
      <c r="A41" s="2" t="s">
        <v>7</v>
      </c>
      <c r="B41" s="12">
        <v>3243</v>
      </c>
      <c r="C41" s="12">
        <v>3434</v>
      </c>
      <c r="D41" s="12">
        <v>3501</v>
      </c>
      <c r="E41" s="12">
        <v>3465</v>
      </c>
      <c r="F41" s="12">
        <v>3299</v>
      </c>
      <c r="G41" s="12">
        <v>3472</v>
      </c>
      <c r="H41" s="12">
        <v>3573</v>
      </c>
      <c r="I41" s="12">
        <v>3624</v>
      </c>
      <c r="J41" s="12">
        <v>3402</v>
      </c>
      <c r="K41" s="12">
        <v>3944</v>
      </c>
      <c r="L41" s="12">
        <v>3878</v>
      </c>
      <c r="M41" s="12">
        <v>3772</v>
      </c>
      <c r="N41" s="12">
        <v>3788.6</v>
      </c>
      <c r="O41" s="12">
        <v>3878</v>
      </c>
      <c r="P41" s="12">
        <v>3609.8</v>
      </c>
      <c r="Q41" s="12">
        <v>3694</v>
      </c>
      <c r="R41" s="23"/>
    </row>
    <row r="42" spans="1:18" s="39" customFormat="1" x14ac:dyDescent="0.25">
      <c r="A42" s="94" t="s">
        <v>0</v>
      </c>
      <c r="B42" s="59">
        <f t="shared" ref="B42:J42" si="45">B41/B47</f>
        <v>0.12123817712811694</v>
      </c>
      <c r="C42" s="59">
        <f t="shared" si="45"/>
        <v>0.12066057624736472</v>
      </c>
      <c r="D42" s="59">
        <f t="shared" si="45"/>
        <v>0.11309966079793249</v>
      </c>
      <c r="E42" s="59">
        <f t="shared" si="45"/>
        <v>0.1067862426035503</v>
      </c>
      <c r="F42" s="59">
        <f t="shared" si="45"/>
        <v>9.728980506650152E-2</v>
      </c>
      <c r="G42" s="59">
        <f t="shared" si="45"/>
        <v>9.8432228616789047E-2</v>
      </c>
      <c r="H42" s="59">
        <f t="shared" si="45"/>
        <v>0.10105781196967983</v>
      </c>
      <c r="I42" s="59">
        <f t="shared" si="45"/>
        <v>0.10692473372082731</v>
      </c>
      <c r="J42" s="59">
        <f t="shared" si="45"/>
        <v>0.10397628289373147</v>
      </c>
      <c r="K42" s="59">
        <f t="shared" ref="K42:P42" si="46">K41/K47</f>
        <v>0.11964567406868098</v>
      </c>
      <c r="L42" s="59">
        <f t="shared" si="46"/>
        <v>0.11573701017697795</v>
      </c>
      <c r="M42" s="59">
        <f t="shared" si="46"/>
        <v>0.11045387994143485</v>
      </c>
      <c r="N42" s="59">
        <f t="shared" si="46"/>
        <v>0.11075154714819005</v>
      </c>
      <c r="O42" s="59">
        <f t="shared" si="46"/>
        <v>0.10990194411381285</v>
      </c>
      <c r="P42" s="59">
        <f t="shared" si="46"/>
        <v>0.10149923519884829</v>
      </c>
      <c r="Q42" s="59">
        <f t="shared" ref="Q42" si="47">Q41/Q47</f>
        <v>9.9367854741089445E-2</v>
      </c>
      <c r="R42" s="23"/>
    </row>
    <row r="43" spans="1:18" x14ac:dyDescent="0.25">
      <c r="A43" s="2" t="s">
        <v>8</v>
      </c>
      <c r="B43" s="12">
        <v>1256</v>
      </c>
      <c r="C43" s="12">
        <v>1528</v>
      </c>
      <c r="D43" s="12">
        <v>1566</v>
      </c>
      <c r="E43" s="12">
        <v>1582</v>
      </c>
      <c r="F43" s="12">
        <v>1698</v>
      </c>
      <c r="G43" s="12">
        <v>1728</v>
      </c>
      <c r="H43" s="12">
        <v>1798</v>
      </c>
      <c r="I43" s="12">
        <v>1862</v>
      </c>
      <c r="J43" s="12">
        <v>1858</v>
      </c>
      <c r="K43" s="12">
        <v>1969</v>
      </c>
      <c r="L43" s="12">
        <v>1853</v>
      </c>
      <c r="M43" s="12">
        <v>1808</v>
      </c>
      <c r="N43" s="12">
        <v>1830</v>
      </c>
      <c r="O43" s="12">
        <v>2026</v>
      </c>
      <c r="P43" s="12">
        <v>2119</v>
      </c>
      <c r="Q43" s="12">
        <v>1884</v>
      </c>
      <c r="R43" s="23"/>
    </row>
    <row r="44" spans="1:18" s="39" customFormat="1" x14ac:dyDescent="0.25">
      <c r="A44" s="94" t="s">
        <v>0</v>
      </c>
      <c r="B44" s="59">
        <f t="shared" ref="B44:J44" si="48">B43/B47</f>
        <v>4.6955026356125459E-2</v>
      </c>
      <c r="C44" s="59">
        <f t="shared" si="48"/>
        <v>5.3689388615600846E-2</v>
      </c>
      <c r="D44" s="59">
        <f t="shared" si="48"/>
        <v>5.0589565498303991E-2</v>
      </c>
      <c r="E44" s="59">
        <f t="shared" si="48"/>
        <v>4.8754930966469427E-2</v>
      </c>
      <c r="F44" s="59">
        <f t="shared" si="48"/>
        <v>5.0075201273998053E-2</v>
      </c>
      <c r="G44" s="59">
        <f t="shared" si="48"/>
        <v>4.8989311938309757E-2</v>
      </c>
      <c r="H44" s="59">
        <f t="shared" si="48"/>
        <v>5.0854169023645208E-2</v>
      </c>
      <c r="I44" s="59">
        <f t="shared" si="48"/>
        <v>5.4937597734045378E-2</v>
      </c>
      <c r="J44" s="59">
        <f t="shared" si="48"/>
        <v>5.6786576606864515E-2</v>
      </c>
      <c r="K44" s="59">
        <f t="shared" ref="K44:P44" si="49">K43/K47</f>
        <v>5.9731828661570195E-2</v>
      </c>
      <c r="L44" s="59">
        <f t="shared" si="49"/>
        <v>5.5301877219685436E-2</v>
      </c>
      <c r="M44" s="59">
        <f t="shared" si="49"/>
        <v>5.2942898975109808E-2</v>
      </c>
      <c r="N44" s="59">
        <f t="shared" si="49"/>
        <v>5.3496101800450772E-2</v>
      </c>
      <c r="O44" s="59">
        <f t="shared" si="49"/>
        <v>5.7416539137334924E-2</v>
      </c>
      <c r="P44" s="59">
        <f t="shared" si="49"/>
        <v>5.9581383840201542E-2</v>
      </c>
      <c r="Q44" s="59">
        <f t="shared" ref="Q44" si="50">Q43/Q47</f>
        <v>5.0679219905850705E-2</v>
      </c>
      <c r="R44" s="23"/>
    </row>
    <row r="45" spans="1:18" x14ac:dyDescent="0.25">
      <c r="A45" s="2" t="s">
        <v>9</v>
      </c>
      <c r="B45" s="12">
        <v>1840</v>
      </c>
      <c r="C45" s="12">
        <v>1288</v>
      </c>
      <c r="D45" s="12">
        <v>1020</v>
      </c>
      <c r="E45" s="12">
        <v>972</v>
      </c>
      <c r="F45" s="12">
        <v>992</v>
      </c>
      <c r="G45" s="12">
        <v>1095</v>
      </c>
      <c r="H45" s="12">
        <v>1061</v>
      </c>
      <c r="I45" s="12">
        <v>1029</v>
      </c>
      <c r="J45" s="12">
        <v>935</v>
      </c>
      <c r="K45" s="12">
        <v>942</v>
      </c>
      <c r="L45" s="12">
        <v>900</v>
      </c>
      <c r="M45" s="12">
        <v>912</v>
      </c>
      <c r="N45" s="12">
        <v>912</v>
      </c>
      <c r="O45" s="12">
        <v>903</v>
      </c>
      <c r="P45" s="12">
        <v>850</v>
      </c>
      <c r="Q45" s="12">
        <v>1096</v>
      </c>
      <c r="R45" s="23"/>
    </row>
    <row r="46" spans="1:18" s="39" customFormat="1" x14ac:dyDescent="0.25">
      <c r="A46" s="94" t="s">
        <v>0</v>
      </c>
      <c r="B46" s="59">
        <f t="shared" ref="B46:J46" si="51">B45/B47</f>
        <v>6.878761822871883E-2</v>
      </c>
      <c r="C46" s="59">
        <f t="shared" si="51"/>
        <v>4.5256500351370348E-2</v>
      </c>
      <c r="D46" s="59">
        <f t="shared" si="51"/>
        <v>3.295105798740107E-2</v>
      </c>
      <c r="E46" s="59">
        <f t="shared" si="51"/>
        <v>2.9955621301775148E-2</v>
      </c>
      <c r="F46" s="59">
        <f t="shared" si="51"/>
        <v>2.925477012002713E-2</v>
      </c>
      <c r="G46" s="59">
        <f t="shared" si="51"/>
        <v>3.1043574405352537E-2</v>
      </c>
      <c r="H46" s="59">
        <f t="shared" si="51"/>
        <v>3.0009050797601539E-2</v>
      </c>
      <c r="I46" s="59">
        <f t="shared" si="51"/>
        <v>3.0360251379340866E-2</v>
      </c>
      <c r="J46" s="59">
        <f t="shared" si="51"/>
        <v>2.857666799107552E-2</v>
      </c>
      <c r="K46" s="59">
        <f t="shared" ref="K46:P46" si="52">K45/K47</f>
        <v>2.8576629049872588E-2</v>
      </c>
      <c r="L46" s="59">
        <f t="shared" si="52"/>
        <v>2.6860059092130004E-2</v>
      </c>
      <c r="M46" s="59">
        <f t="shared" si="52"/>
        <v>2.6705710102489018E-2</v>
      </c>
      <c r="N46" s="59">
        <f t="shared" si="52"/>
        <v>2.6660352372683663E-2</v>
      </c>
      <c r="O46" s="59">
        <f t="shared" si="52"/>
        <v>2.5590885903757864E-2</v>
      </c>
      <c r="P46" s="59">
        <f t="shared" si="52"/>
        <v>2.3900035990642433E-2</v>
      </c>
      <c r="Q46" s="59">
        <f t="shared" ref="Q46" si="53">Q45/Q47</f>
        <v>2.9482178883658373E-2</v>
      </c>
      <c r="R46" s="23"/>
    </row>
    <row r="47" spans="1:18" x14ac:dyDescent="0.25">
      <c r="A47" s="6" t="s">
        <v>1</v>
      </c>
      <c r="B47" s="22">
        <f>B45+B43+B41+B39</f>
        <v>26749</v>
      </c>
      <c r="C47" s="22">
        <f>C45+C43+C41+C39</f>
        <v>28460</v>
      </c>
      <c r="D47" s="22">
        <f>D45+D43+D41+D39</f>
        <v>30955</v>
      </c>
      <c r="E47" s="22">
        <f t="shared" ref="E47:J47" si="54">E45+E43+E41+E39</f>
        <v>32448</v>
      </c>
      <c r="F47" s="22">
        <f t="shared" si="54"/>
        <v>33909</v>
      </c>
      <c r="G47" s="22">
        <f t="shared" si="54"/>
        <v>35273</v>
      </c>
      <c r="H47" s="22">
        <f t="shared" si="54"/>
        <v>35356</v>
      </c>
      <c r="I47" s="22">
        <f t="shared" si="54"/>
        <v>33893</v>
      </c>
      <c r="J47" s="22">
        <f t="shared" si="54"/>
        <v>32719</v>
      </c>
      <c r="K47" s="22">
        <f t="shared" ref="K47:P47" si="55">K45+K43+K41+K39</f>
        <v>32964</v>
      </c>
      <c r="L47" s="22">
        <f t="shared" si="55"/>
        <v>33507</v>
      </c>
      <c r="M47" s="22">
        <f t="shared" si="55"/>
        <v>34150</v>
      </c>
      <c r="N47" s="22">
        <f t="shared" si="55"/>
        <v>34208.1</v>
      </c>
      <c r="O47" s="22">
        <f t="shared" si="55"/>
        <v>35286</v>
      </c>
      <c r="P47" s="22">
        <f t="shared" si="55"/>
        <v>35564.800000000003</v>
      </c>
      <c r="Q47" s="22">
        <f t="shared" ref="Q47" si="56">Q45+Q43+Q41+Q39</f>
        <v>37175</v>
      </c>
      <c r="R47" s="23"/>
    </row>
    <row r="48" spans="1:18" s="39" customFormat="1" x14ac:dyDescent="0.25">
      <c r="A48" s="96"/>
      <c r="R48" s="23"/>
    </row>
    <row r="49" spans="1:18" x14ac:dyDescent="0.25">
      <c r="A49" s="1" t="s">
        <v>110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23"/>
    </row>
    <row r="50" spans="1:18" x14ac:dyDescent="0.25">
      <c r="A50" s="3" t="s">
        <v>85</v>
      </c>
      <c r="R50" s="23"/>
    </row>
    <row r="51" spans="1:18" x14ac:dyDescent="0.25">
      <c r="A51" s="7"/>
      <c r="B51" s="36" t="str">
        <f>B38</f>
        <v>Q1 FY22</v>
      </c>
      <c r="C51" s="56" t="str">
        <f>$C$6</f>
        <v>Q2 FY22</v>
      </c>
      <c r="D51" s="56" t="str">
        <f t="shared" ref="D51:I51" si="57">D38</f>
        <v>Q3 FY22</v>
      </c>
      <c r="E51" s="56" t="str">
        <f t="shared" si="57"/>
        <v>Q4 FY22</v>
      </c>
      <c r="F51" s="56" t="str">
        <f t="shared" si="57"/>
        <v>Q1 FY23</v>
      </c>
      <c r="G51" s="56" t="str">
        <f t="shared" si="57"/>
        <v>Q2 FY23</v>
      </c>
      <c r="H51" s="56" t="str">
        <f t="shared" si="57"/>
        <v>Q3 FY23</v>
      </c>
      <c r="I51" s="56" t="str">
        <f t="shared" si="57"/>
        <v>Q4 FY23</v>
      </c>
      <c r="J51" s="56" t="s">
        <v>131</v>
      </c>
      <c r="K51" s="56" t="str">
        <f t="shared" ref="K51:P51" si="58">K6</f>
        <v>Q2 FY24</v>
      </c>
      <c r="L51" s="56" t="str">
        <f t="shared" si="58"/>
        <v>Q3 FY24</v>
      </c>
      <c r="M51" s="56" t="str">
        <f t="shared" si="58"/>
        <v>Q4 FY24</v>
      </c>
      <c r="N51" s="56" t="str">
        <f t="shared" si="58"/>
        <v>Q1 FY25</v>
      </c>
      <c r="O51" s="56" t="str">
        <f t="shared" si="58"/>
        <v>Q2 FY25</v>
      </c>
      <c r="P51" s="56" t="str">
        <f t="shared" si="58"/>
        <v>Q3 FY25</v>
      </c>
      <c r="Q51" s="56" t="str">
        <f t="shared" ref="Q51" si="59">Q6</f>
        <v>Q4 FY25</v>
      </c>
      <c r="R51" s="23"/>
    </row>
    <row r="52" spans="1:18" s="40" customFormat="1" x14ac:dyDescent="0.25">
      <c r="A52" s="16" t="s">
        <v>77</v>
      </c>
      <c r="B52" s="49">
        <v>16562</v>
      </c>
      <c r="C52" s="85">
        <v>17392</v>
      </c>
      <c r="D52" s="85">
        <v>19394</v>
      </c>
      <c r="E52" s="85">
        <v>21232</v>
      </c>
      <c r="F52" s="85">
        <v>22388</v>
      </c>
      <c r="G52" s="85">
        <v>23788</v>
      </c>
      <c r="H52" s="85">
        <v>24552</v>
      </c>
      <c r="I52" s="85">
        <v>23977</v>
      </c>
      <c r="J52" s="85">
        <v>23238.91</v>
      </c>
      <c r="K52" s="85">
        <v>23226</v>
      </c>
      <c r="L52" s="85">
        <v>23688</v>
      </c>
      <c r="M52" s="85">
        <v>24302</v>
      </c>
      <c r="N52" s="85">
        <v>24426</v>
      </c>
      <c r="O52" s="85">
        <v>25174</v>
      </c>
      <c r="P52" s="85">
        <v>25487</v>
      </c>
      <c r="Q52" s="85">
        <v>26702</v>
      </c>
      <c r="R52" s="23"/>
    </row>
    <row r="53" spans="1:18" s="38" customFormat="1" x14ac:dyDescent="0.25">
      <c r="A53" s="97" t="s">
        <v>0</v>
      </c>
      <c r="B53" s="59">
        <f>B52/B58</f>
        <v>0.61916333320871808</v>
      </c>
      <c r="C53" s="59">
        <f>C52/C58</f>
        <v>0.61110330288123682</v>
      </c>
      <c r="D53" s="59">
        <f>D52/D58</f>
        <v>0.62651427537683257</v>
      </c>
      <c r="E53" s="59">
        <v>0.65600000000000003</v>
      </c>
      <c r="F53" s="59">
        <f t="shared" ref="F53:K53" si="60">F52/F58</f>
        <v>0.66023769500722518</v>
      </c>
      <c r="G53" s="59">
        <f t="shared" si="60"/>
        <v>0.67439684744705586</v>
      </c>
      <c r="H53" s="59">
        <f t="shared" si="60"/>
        <v>0.69442244597805181</v>
      </c>
      <c r="I53" s="59">
        <f t="shared" si="60"/>
        <v>0.70743221314135663</v>
      </c>
      <c r="J53" s="59">
        <f t="shared" si="60"/>
        <v>0.7102499622547398</v>
      </c>
      <c r="K53" s="59">
        <f t="shared" si="60"/>
        <v>0.70459152439435047</v>
      </c>
      <c r="L53" s="59">
        <f t="shared" ref="L53:Q53" si="61">L52/L58</f>
        <v>0.70695675530486168</v>
      </c>
      <c r="M53" s="59">
        <f t="shared" si="61"/>
        <v>0.71162518301610544</v>
      </c>
      <c r="N53" s="59">
        <f t="shared" si="61"/>
        <v>0.71404349859681948</v>
      </c>
      <c r="O53" s="59">
        <f t="shared" si="61"/>
        <v>0.71342742164031059</v>
      </c>
      <c r="P53" s="59">
        <f t="shared" si="61"/>
        <v>0.71663151975256567</v>
      </c>
      <c r="Q53" s="59">
        <f t="shared" si="61"/>
        <v>0.7182784129119032</v>
      </c>
      <c r="R53" s="23"/>
    </row>
    <row r="54" spans="1:18" x14ac:dyDescent="0.25">
      <c r="A54" s="2" t="s">
        <v>78</v>
      </c>
      <c r="B54" s="12">
        <v>7172</v>
      </c>
      <c r="C54" s="85">
        <v>7433</v>
      </c>
      <c r="D54" s="85">
        <v>7666.6</v>
      </c>
      <c r="E54" s="85">
        <v>7555</v>
      </c>
      <c r="F54" s="85">
        <v>7532</v>
      </c>
      <c r="G54" s="85">
        <v>7231</v>
      </c>
      <c r="H54" s="85">
        <v>6338</v>
      </c>
      <c r="I54" s="85">
        <v>5559</v>
      </c>
      <c r="J54" s="85">
        <v>5303.92</v>
      </c>
      <c r="K54" s="85">
        <v>5556.34</v>
      </c>
      <c r="L54" s="85">
        <v>5561</v>
      </c>
      <c r="M54" s="85">
        <v>5654</v>
      </c>
      <c r="N54" s="85">
        <v>5551</v>
      </c>
      <c r="O54" s="85">
        <v>5780</v>
      </c>
      <c r="P54" s="85">
        <v>5843</v>
      </c>
      <c r="Q54" s="85">
        <v>5735</v>
      </c>
      <c r="R54" s="23"/>
    </row>
    <row r="55" spans="1:18" s="39" customFormat="1" x14ac:dyDescent="0.25">
      <c r="A55" s="94" t="s">
        <v>0</v>
      </c>
      <c r="B55" s="59">
        <f t="shared" ref="B55:J55" si="62">B54/B58</f>
        <v>0.26812217279150624</v>
      </c>
      <c r="C55" s="59">
        <f t="shared" si="62"/>
        <v>0.2611735769501054</v>
      </c>
      <c r="D55" s="59">
        <f t="shared" si="62"/>
        <v>0.24766599688584223</v>
      </c>
      <c r="E55" s="59">
        <f t="shared" si="62"/>
        <v>0.23283407297830375</v>
      </c>
      <c r="F55" s="59">
        <f t="shared" si="62"/>
        <v>0.22212391990327052</v>
      </c>
      <c r="G55" s="59">
        <f t="shared" si="62"/>
        <v>0.20500099226036911</v>
      </c>
      <c r="H55" s="59">
        <f t="shared" si="62"/>
        <v>0.1792623599954746</v>
      </c>
      <c r="I55" s="59">
        <f t="shared" si="62"/>
        <v>0.16401616853037501</v>
      </c>
      <c r="J55" s="59">
        <f t="shared" si="62"/>
        <v>0.16210351431294151</v>
      </c>
      <c r="K55" s="59">
        <f t="shared" ref="K55:P55" si="63">K54/K58</f>
        <v>0.16855894560635948</v>
      </c>
      <c r="L55" s="59">
        <f t="shared" si="63"/>
        <v>0.16596532067926106</v>
      </c>
      <c r="M55" s="59">
        <f t="shared" si="63"/>
        <v>0.1655636896046852</v>
      </c>
      <c r="N55" s="59">
        <f t="shared" si="63"/>
        <v>0.1622719831618335</v>
      </c>
      <c r="O55" s="59">
        <f t="shared" si="63"/>
        <v>0.16380434166524968</v>
      </c>
      <c r="P55" s="59">
        <f t="shared" si="63"/>
        <v>0.16429073527344298</v>
      </c>
      <c r="Q55" s="59">
        <f t="shared" ref="Q55" si="64">Q54/Q58</f>
        <v>0.1542703429724277</v>
      </c>
      <c r="R55" s="23"/>
    </row>
    <row r="56" spans="1:18" x14ac:dyDescent="0.25">
      <c r="A56" s="2" t="s">
        <v>79</v>
      </c>
      <c r="B56" s="12">
        <v>3015</v>
      </c>
      <c r="C56" s="85">
        <v>3635</v>
      </c>
      <c r="D56" s="85">
        <v>3894.8</v>
      </c>
      <c r="E56" s="85">
        <v>3661</v>
      </c>
      <c r="F56" s="85">
        <v>3989</v>
      </c>
      <c r="G56" s="85">
        <v>4254</v>
      </c>
      <c r="H56" s="85">
        <v>4466</v>
      </c>
      <c r="I56" s="85">
        <v>4357</v>
      </c>
      <c r="J56" s="85">
        <v>4176.51</v>
      </c>
      <c r="K56" s="85">
        <v>4181.4399999999996</v>
      </c>
      <c r="L56" s="85">
        <v>4258</v>
      </c>
      <c r="M56" s="85">
        <v>4194</v>
      </c>
      <c r="N56" s="85">
        <v>4231</v>
      </c>
      <c r="O56" s="85">
        <v>4332</v>
      </c>
      <c r="P56" s="85">
        <v>4235</v>
      </c>
      <c r="Q56" s="85">
        <v>4738</v>
      </c>
      <c r="R56" s="23"/>
    </row>
    <row r="57" spans="1:18" s="39" customFormat="1" x14ac:dyDescent="0.25">
      <c r="A57" s="94" t="s">
        <v>0</v>
      </c>
      <c r="B57" s="59">
        <f>B56/B58</f>
        <v>0.11271449399977569</v>
      </c>
      <c r="C57" s="59">
        <f>C56/C58</f>
        <v>0.12772312016865778</v>
      </c>
      <c r="D57" s="59">
        <v>0.123</v>
      </c>
      <c r="E57" s="59">
        <f t="shared" ref="E57:J57" si="65">E56/E58</f>
        <v>0.11282667652859961</v>
      </c>
      <c r="F57" s="59">
        <f t="shared" si="65"/>
        <v>0.11763838508950426</v>
      </c>
      <c r="G57" s="59">
        <f t="shared" si="65"/>
        <v>0.12060216029257506</v>
      </c>
      <c r="H57" s="59">
        <f t="shared" si="65"/>
        <v>0.12631519402647359</v>
      </c>
      <c r="I57" s="59">
        <f t="shared" si="65"/>
        <v>0.12855161832826836</v>
      </c>
      <c r="J57" s="59">
        <f t="shared" si="65"/>
        <v>0.12764652343231861</v>
      </c>
      <c r="K57" s="59">
        <f t="shared" ref="K57:P57" si="66">K56/K58</f>
        <v>0.12684952999929011</v>
      </c>
      <c r="L57" s="59">
        <f t="shared" si="66"/>
        <v>0.12707792401587728</v>
      </c>
      <c r="M57" s="59">
        <f t="shared" si="66"/>
        <v>0.12281112737920936</v>
      </c>
      <c r="N57" s="59">
        <f t="shared" si="66"/>
        <v>0.12368451824134705</v>
      </c>
      <c r="O57" s="59">
        <f t="shared" si="66"/>
        <v>0.12276823669443972</v>
      </c>
      <c r="P57" s="59">
        <f t="shared" si="66"/>
        <v>0.11907774497399129</v>
      </c>
      <c r="Q57" s="59">
        <f t="shared" ref="Q57" si="67">Q56/Q58</f>
        <v>0.12745124411566913</v>
      </c>
      <c r="R57" s="23"/>
    </row>
    <row r="58" spans="1:18" x14ac:dyDescent="0.25">
      <c r="A58" s="6" t="s">
        <v>1</v>
      </c>
      <c r="B58" s="22">
        <f>B52+B54+B56</f>
        <v>26749</v>
      </c>
      <c r="C58" s="22">
        <f>C52+C54+C56</f>
        <v>28460</v>
      </c>
      <c r="D58" s="22">
        <f t="shared" ref="D58:J58" si="68">D52+D54+D56</f>
        <v>30955.399999999998</v>
      </c>
      <c r="E58" s="22">
        <f t="shared" si="68"/>
        <v>32448</v>
      </c>
      <c r="F58" s="22">
        <f t="shared" si="68"/>
        <v>33909</v>
      </c>
      <c r="G58" s="22">
        <f t="shared" si="68"/>
        <v>35273</v>
      </c>
      <c r="H58" s="22">
        <f t="shared" si="68"/>
        <v>35356</v>
      </c>
      <c r="I58" s="22">
        <f t="shared" si="68"/>
        <v>33893</v>
      </c>
      <c r="J58" s="22">
        <f t="shared" si="68"/>
        <v>32719.340000000004</v>
      </c>
      <c r="K58" s="22">
        <f t="shared" ref="K58:P58" si="69">K52+K54+K56</f>
        <v>32963.78</v>
      </c>
      <c r="L58" s="22">
        <f t="shared" si="69"/>
        <v>33507</v>
      </c>
      <c r="M58" s="22">
        <f t="shared" si="69"/>
        <v>34150</v>
      </c>
      <c r="N58" s="22">
        <f t="shared" si="69"/>
        <v>34208</v>
      </c>
      <c r="O58" s="22">
        <f t="shared" si="69"/>
        <v>35286</v>
      </c>
      <c r="P58" s="22">
        <f t="shared" si="69"/>
        <v>35565</v>
      </c>
      <c r="Q58" s="22">
        <f t="shared" ref="Q58" si="70">Q52+Q54+Q56</f>
        <v>37175</v>
      </c>
      <c r="R58" s="23"/>
    </row>
    <row r="59" spans="1:18" x14ac:dyDescent="0.25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</row>
    <row r="60" spans="1:18" x14ac:dyDescent="0.25">
      <c r="A60" s="1" t="s">
        <v>122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1:18" x14ac:dyDescent="0.25">
      <c r="A61" s="3"/>
    </row>
    <row r="62" spans="1:18" x14ac:dyDescent="0.25">
      <c r="A62" s="6" t="s">
        <v>105</v>
      </c>
      <c r="B62" s="36" t="str">
        <f>B51</f>
        <v>Q1 FY22</v>
      </c>
      <c r="C62" s="56" t="str">
        <f>$C$6</f>
        <v>Q2 FY22</v>
      </c>
      <c r="D62" s="56" t="str">
        <f t="shared" ref="D62:I62" si="71">D51</f>
        <v>Q3 FY22</v>
      </c>
      <c r="E62" s="56" t="str">
        <f t="shared" si="71"/>
        <v>Q4 FY22</v>
      </c>
      <c r="F62" s="56" t="str">
        <f t="shared" si="71"/>
        <v>Q1 FY23</v>
      </c>
      <c r="G62" s="56" t="str">
        <f t="shared" si="71"/>
        <v>Q2 FY23</v>
      </c>
      <c r="H62" s="56" t="str">
        <f t="shared" si="71"/>
        <v>Q3 FY23</v>
      </c>
      <c r="I62" s="56" t="str">
        <f t="shared" si="71"/>
        <v>Q4 FY23</v>
      </c>
      <c r="J62" s="56" t="s">
        <v>131</v>
      </c>
      <c r="K62" s="56" t="str">
        <f t="shared" ref="K62:P62" si="72">K6</f>
        <v>Q2 FY24</v>
      </c>
      <c r="L62" s="56" t="str">
        <f t="shared" si="72"/>
        <v>Q3 FY24</v>
      </c>
      <c r="M62" s="56" t="str">
        <f t="shared" si="72"/>
        <v>Q4 FY24</v>
      </c>
      <c r="N62" s="56" t="str">
        <f t="shared" si="72"/>
        <v>Q1 FY25</v>
      </c>
      <c r="O62" s="56" t="str">
        <f t="shared" si="72"/>
        <v>Q2 FY25</v>
      </c>
      <c r="P62" s="56" t="str">
        <f t="shared" si="72"/>
        <v>Q3 FY25</v>
      </c>
      <c r="Q62" s="56" t="str">
        <f t="shared" ref="Q62" si="73">Q6</f>
        <v>Q4 FY25</v>
      </c>
    </row>
    <row r="63" spans="1:18" x14ac:dyDescent="0.25">
      <c r="A63" s="5" t="s">
        <v>31</v>
      </c>
      <c r="B63" s="27">
        <v>0.14000000000000001</v>
      </c>
      <c r="C63" s="27">
        <v>0.14000000000000001</v>
      </c>
      <c r="D63" s="27">
        <v>0.14000000000000001</v>
      </c>
      <c r="E63" s="27">
        <v>0.15</v>
      </c>
      <c r="F63" s="27">
        <v>0.15</v>
      </c>
      <c r="G63" s="27">
        <v>0.16</v>
      </c>
      <c r="H63" s="27">
        <v>0.16</v>
      </c>
      <c r="I63" s="27">
        <v>0.17</v>
      </c>
      <c r="J63" s="27">
        <v>0.17</v>
      </c>
      <c r="K63" s="27">
        <v>0.16</v>
      </c>
      <c r="L63" s="27">
        <v>0.15</v>
      </c>
      <c r="M63" s="27">
        <v>0.14000000000000001</v>
      </c>
      <c r="N63" s="27">
        <v>0.14000000000000001</v>
      </c>
      <c r="O63" s="27">
        <v>0.15</v>
      </c>
      <c r="P63" s="27">
        <v>0.15</v>
      </c>
      <c r="Q63" s="27">
        <v>0.14000000000000001</v>
      </c>
    </row>
    <row r="64" spans="1:18" x14ac:dyDescent="0.25">
      <c r="A64" s="5" t="s">
        <v>32</v>
      </c>
      <c r="B64" s="27">
        <v>0.46</v>
      </c>
      <c r="C64" s="27">
        <v>0.47</v>
      </c>
      <c r="D64" s="27">
        <v>0.47</v>
      </c>
      <c r="E64" s="27">
        <v>0.48</v>
      </c>
      <c r="F64" s="27">
        <v>0.49</v>
      </c>
      <c r="G64" s="27">
        <v>0.49</v>
      </c>
      <c r="H64" s="27">
        <v>0.49</v>
      </c>
      <c r="I64" s="27">
        <v>0.49</v>
      </c>
      <c r="J64" s="27">
        <v>0.47</v>
      </c>
      <c r="K64" s="27">
        <v>0.47</v>
      </c>
      <c r="L64" s="27">
        <v>0.46</v>
      </c>
      <c r="M64" s="27">
        <v>0.44</v>
      </c>
      <c r="N64" s="27">
        <v>0.44</v>
      </c>
      <c r="O64" s="27">
        <v>0.43</v>
      </c>
      <c r="P64" s="27">
        <v>0.43</v>
      </c>
      <c r="Q64" s="27">
        <v>0.42</v>
      </c>
    </row>
    <row r="65" spans="1:17" x14ac:dyDescent="0.25">
      <c r="A65" s="5" t="s">
        <v>33</v>
      </c>
      <c r="B65" s="27">
        <v>0.56000000000000005</v>
      </c>
      <c r="C65" s="27">
        <v>0.57999999999999996</v>
      </c>
      <c r="D65" s="27">
        <v>0.59</v>
      </c>
      <c r="E65" s="27">
        <v>0.6</v>
      </c>
      <c r="F65" s="27">
        <v>0.61</v>
      </c>
      <c r="G65" s="27">
        <v>0.61</v>
      </c>
      <c r="H65" s="27">
        <v>0.61</v>
      </c>
      <c r="I65" s="27">
        <v>0.6</v>
      </c>
      <c r="J65" s="27">
        <v>0.59</v>
      </c>
      <c r="K65" s="27">
        <v>0.57999999999999996</v>
      </c>
      <c r="L65" s="27">
        <v>0.55000000000000004</v>
      </c>
      <c r="M65" s="27">
        <v>0.54</v>
      </c>
      <c r="N65" s="27">
        <v>0.53</v>
      </c>
      <c r="O65" s="27">
        <v>0.53</v>
      </c>
      <c r="P65" s="27">
        <v>0.53</v>
      </c>
      <c r="Q65" s="27">
        <v>0.54</v>
      </c>
    </row>
    <row r="66" spans="1:17" x14ac:dyDescent="0.25">
      <c r="A66" s="5"/>
      <c r="B66" s="10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</row>
    <row r="67" spans="1:17" x14ac:dyDescent="0.25">
      <c r="A67" s="5" t="s">
        <v>119</v>
      </c>
      <c r="B67" s="10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</row>
    <row r="68" spans="1:17" x14ac:dyDescent="0.25">
      <c r="A68" s="2" t="s">
        <v>127</v>
      </c>
      <c r="B68" s="2">
        <v>0</v>
      </c>
      <c r="C68" s="2">
        <v>0</v>
      </c>
      <c r="D68" s="2">
        <v>1</v>
      </c>
      <c r="E68" s="2">
        <v>1</v>
      </c>
      <c r="F68" s="2">
        <v>1</v>
      </c>
      <c r="G68" s="11">
        <v>1</v>
      </c>
      <c r="H68" s="11">
        <v>1</v>
      </c>
      <c r="I68" s="11">
        <v>1</v>
      </c>
      <c r="J68" s="11">
        <v>1</v>
      </c>
      <c r="K68" s="11">
        <v>1</v>
      </c>
      <c r="L68" s="11">
        <v>1</v>
      </c>
      <c r="M68" s="11">
        <v>1</v>
      </c>
      <c r="N68" s="11">
        <v>1</v>
      </c>
      <c r="O68" s="11">
        <v>1</v>
      </c>
      <c r="P68" s="11">
        <v>1</v>
      </c>
      <c r="Q68" s="11">
        <v>1</v>
      </c>
    </row>
    <row r="69" spans="1:17" x14ac:dyDescent="0.25">
      <c r="A69" s="2" t="s">
        <v>128</v>
      </c>
      <c r="B69" s="11">
        <v>1</v>
      </c>
      <c r="C69" s="11">
        <v>2</v>
      </c>
      <c r="D69" s="11">
        <v>2</v>
      </c>
      <c r="E69" s="11">
        <v>2</v>
      </c>
      <c r="F69" s="11">
        <v>3</v>
      </c>
      <c r="G69" s="11">
        <v>3</v>
      </c>
      <c r="H69" s="11">
        <v>3</v>
      </c>
      <c r="I69" s="11">
        <v>3</v>
      </c>
      <c r="J69" s="11">
        <v>3</v>
      </c>
      <c r="K69" s="11">
        <v>3</v>
      </c>
      <c r="L69" s="11">
        <v>3</v>
      </c>
      <c r="M69" s="11">
        <v>3</v>
      </c>
      <c r="N69" s="11">
        <v>3</v>
      </c>
      <c r="O69" s="11">
        <v>2</v>
      </c>
      <c r="P69" s="11">
        <v>2</v>
      </c>
      <c r="Q69" s="11">
        <v>2</v>
      </c>
    </row>
    <row r="70" spans="1:17" x14ac:dyDescent="0.25">
      <c r="A70" s="2" t="s">
        <v>65</v>
      </c>
      <c r="B70" s="12">
        <v>4</v>
      </c>
      <c r="C70" s="11">
        <v>4</v>
      </c>
      <c r="D70" s="11">
        <v>4</v>
      </c>
      <c r="E70" s="11">
        <v>4</v>
      </c>
      <c r="F70" s="11">
        <v>4</v>
      </c>
      <c r="G70" s="11">
        <v>4</v>
      </c>
      <c r="H70" s="11">
        <v>4</v>
      </c>
      <c r="I70" s="11">
        <v>4</v>
      </c>
      <c r="J70" s="11">
        <v>3</v>
      </c>
      <c r="K70" s="11">
        <v>3</v>
      </c>
      <c r="L70" s="11">
        <v>3</v>
      </c>
      <c r="M70" s="11">
        <v>3</v>
      </c>
      <c r="N70" s="11">
        <v>3</v>
      </c>
      <c r="O70" s="11">
        <v>3</v>
      </c>
      <c r="P70" s="11">
        <v>3</v>
      </c>
      <c r="Q70" s="11">
        <v>3</v>
      </c>
    </row>
    <row r="71" spans="1:17" x14ac:dyDescent="0.25">
      <c r="A71" s="2" t="s">
        <v>66</v>
      </c>
      <c r="B71" s="12">
        <v>5</v>
      </c>
      <c r="C71" s="11">
        <v>5</v>
      </c>
      <c r="D71" s="11">
        <v>6</v>
      </c>
      <c r="E71" s="11">
        <v>6</v>
      </c>
      <c r="F71" s="11">
        <v>6</v>
      </c>
      <c r="G71" s="11">
        <v>6</v>
      </c>
      <c r="H71" s="11">
        <v>6</v>
      </c>
      <c r="I71" s="11">
        <v>5</v>
      </c>
      <c r="J71" s="11">
        <v>5</v>
      </c>
      <c r="K71" s="11">
        <v>4</v>
      </c>
      <c r="L71" s="11">
        <v>4</v>
      </c>
      <c r="M71" s="11">
        <v>4</v>
      </c>
      <c r="N71" s="11">
        <v>4</v>
      </c>
      <c r="O71" s="11">
        <v>4</v>
      </c>
      <c r="P71" s="11">
        <v>5</v>
      </c>
      <c r="Q71" s="11">
        <v>5</v>
      </c>
    </row>
    <row r="72" spans="1:17" x14ac:dyDescent="0.25">
      <c r="A72" s="2" t="s">
        <v>67</v>
      </c>
      <c r="B72" s="12">
        <v>6</v>
      </c>
      <c r="C72" s="11">
        <v>6</v>
      </c>
      <c r="D72" s="11">
        <v>6</v>
      </c>
      <c r="E72" s="11">
        <v>6</v>
      </c>
      <c r="F72" s="11">
        <v>6</v>
      </c>
      <c r="G72" s="11">
        <v>6</v>
      </c>
      <c r="H72" s="11">
        <v>6</v>
      </c>
      <c r="I72" s="11">
        <v>6</v>
      </c>
      <c r="J72" s="11">
        <v>6</v>
      </c>
      <c r="K72" s="11">
        <v>6</v>
      </c>
      <c r="L72" s="11">
        <v>5</v>
      </c>
      <c r="M72" s="11">
        <v>5</v>
      </c>
      <c r="N72" s="11">
        <v>5</v>
      </c>
      <c r="O72" s="11">
        <v>5</v>
      </c>
      <c r="P72" s="11">
        <v>5</v>
      </c>
      <c r="Q72" s="11">
        <v>5</v>
      </c>
    </row>
    <row r="73" spans="1:17" x14ac:dyDescent="0.25">
      <c r="A73" s="2" t="s">
        <v>34</v>
      </c>
      <c r="B73" s="12">
        <v>8</v>
      </c>
      <c r="C73" s="11">
        <v>8</v>
      </c>
      <c r="D73" s="11">
        <v>8</v>
      </c>
      <c r="E73" s="11">
        <v>9</v>
      </c>
      <c r="F73" s="11">
        <v>10</v>
      </c>
      <c r="G73" s="11">
        <v>11</v>
      </c>
      <c r="H73" s="11">
        <v>12</v>
      </c>
      <c r="I73" s="11">
        <v>12</v>
      </c>
      <c r="J73" s="11">
        <v>12</v>
      </c>
      <c r="K73" s="11">
        <v>11</v>
      </c>
      <c r="L73" s="11">
        <v>10</v>
      </c>
      <c r="M73" s="11">
        <v>10</v>
      </c>
      <c r="N73" s="11">
        <v>9</v>
      </c>
      <c r="O73" s="11">
        <v>9</v>
      </c>
      <c r="P73" s="11">
        <v>11</v>
      </c>
      <c r="Q73" s="11">
        <v>11</v>
      </c>
    </row>
    <row r="74" spans="1:17" x14ac:dyDescent="0.25">
      <c r="A74" s="2" t="s">
        <v>35</v>
      </c>
      <c r="B74" s="63">
        <v>17</v>
      </c>
      <c r="C74" s="11">
        <v>18</v>
      </c>
      <c r="D74" s="11">
        <v>20</v>
      </c>
      <c r="E74" s="11">
        <v>21</v>
      </c>
      <c r="F74" s="11">
        <v>23</v>
      </c>
      <c r="G74" s="11">
        <v>23</v>
      </c>
      <c r="H74" s="11">
        <v>22</v>
      </c>
      <c r="I74" s="11">
        <v>24</v>
      </c>
      <c r="J74" s="11">
        <v>26</v>
      </c>
      <c r="K74" s="11">
        <v>26</v>
      </c>
      <c r="L74" s="11">
        <v>29</v>
      </c>
      <c r="M74" s="11">
        <v>29</v>
      </c>
      <c r="N74" s="11">
        <v>30</v>
      </c>
      <c r="O74" s="11">
        <v>27</v>
      </c>
      <c r="P74" s="11">
        <v>29</v>
      </c>
      <c r="Q74" s="11">
        <v>29</v>
      </c>
    </row>
    <row r="75" spans="1:17" x14ac:dyDescent="0.25">
      <c r="A75" s="2" t="s">
        <v>36</v>
      </c>
      <c r="B75" s="62">
        <v>38</v>
      </c>
      <c r="C75" s="11">
        <v>40</v>
      </c>
      <c r="D75" s="11">
        <v>41</v>
      </c>
      <c r="E75" s="11">
        <v>41</v>
      </c>
      <c r="F75" s="11">
        <v>43</v>
      </c>
      <c r="G75" s="11">
        <v>44</v>
      </c>
      <c r="H75" s="11">
        <v>45</v>
      </c>
      <c r="I75" s="11">
        <v>45</v>
      </c>
      <c r="J75" s="11">
        <v>46</v>
      </c>
      <c r="K75" s="11">
        <v>46</v>
      </c>
      <c r="L75" s="11">
        <v>46</v>
      </c>
      <c r="M75" s="11">
        <v>47</v>
      </c>
      <c r="N75" s="11">
        <v>48</v>
      </c>
      <c r="O75" s="11">
        <v>51</v>
      </c>
      <c r="P75" s="11">
        <v>47</v>
      </c>
      <c r="Q75" s="11">
        <v>50</v>
      </c>
    </row>
    <row r="76" spans="1:17" x14ac:dyDescent="0.25">
      <c r="A76" s="2" t="s">
        <v>37</v>
      </c>
      <c r="B76" s="62">
        <v>83</v>
      </c>
      <c r="C76" s="11">
        <v>87</v>
      </c>
      <c r="D76" s="11">
        <v>96</v>
      </c>
      <c r="E76" s="11">
        <v>103</v>
      </c>
      <c r="F76" s="11">
        <v>104</v>
      </c>
      <c r="G76" s="11">
        <v>103</v>
      </c>
      <c r="H76" s="11">
        <v>106</v>
      </c>
      <c r="I76" s="11">
        <v>111</v>
      </c>
      <c r="J76" s="11">
        <v>112</v>
      </c>
      <c r="K76" s="11">
        <v>115</v>
      </c>
      <c r="L76" s="11">
        <v>134</v>
      </c>
      <c r="M76" s="11">
        <v>135</v>
      </c>
      <c r="N76" s="11">
        <v>135</v>
      </c>
      <c r="O76" s="11">
        <v>140</v>
      </c>
      <c r="P76" s="11">
        <v>140</v>
      </c>
      <c r="Q76" s="11">
        <v>139</v>
      </c>
    </row>
    <row r="77" spans="1:17" x14ac:dyDescent="0.25">
      <c r="A77" s="2"/>
      <c r="B77" s="62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s="21" customFormat="1" x14ac:dyDescent="0.25">
      <c r="A78" s="64"/>
      <c r="B78" s="64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s="21" customFormat="1" x14ac:dyDescent="0.25">
      <c r="A79" s="5" t="s">
        <v>84</v>
      </c>
      <c r="B79" s="77">
        <v>6</v>
      </c>
      <c r="C79" s="87">
        <v>5</v>
      </c>
      <c r="D79" s="87">
        <v>7</v>
      </c>
      <c r="E79" s="87">
        <v>6</v>
      </c>
      <c r="F79" s="87">
        <v>0</v>
      </c>
      <c r="G79" s="87">
        <v>5</v>
      </c>
      <c r="H79" s="87">
        <v>4</v>
      </c>
      <c r="I79" s="87">
        <v>4</v>
      </c>
      <c r="J79" s="87">
        <v>5</v>
      </c>
      <c r="K79" s="87">
        <v>5</v>
      </c>
      <c r="L79" s="87">
        <v>5</v>
      </c>
      <c r="M79" s="87">
        <v>3</v>
      </c>
      <c r="N79" s="87">
        <v>2</v>
      </c>
      <c r="O79" s="87">
        <v>2</v>
      </c>
      <c r="P79" s="87">
        <v>2</v>
      </c>
      <c r="Q79" s="87">
        <v>3</v>
      </c>
    </row>
    <row r="80" spans="1:17" s="21" customFormat="1" x14ac:dyDescent="0.25">
      <c r="A80" s="116"/>
      <c r="B80" s="114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</row>
    <row r="81" spans="1:16" s="21" customFormat="1" x14ac:dyDescent="0.25">
      <c r="A81" s="72" t="s">
        <v>120</v>
      </c>
      <c r="B81" s="66"/>
    </row>
    <row r="82" spans="1:16" s="21" customFormat="1" x14ac:dyDescent="0.25">
      <c r="A82" s="72" t="s">
        <v>121</v>
      </c>
      <c r="B82" s="66"/>
    </row>
    <row r="83" spans="1:16" s="21" customFormat="1" x14ac:dyDescent="0.25">
      <c r="A83" s="72" t="s">
        <v>167</v>
      </c>
      <c r="B83" s="66"/>
    </row>
    <row r="84" spans="1:16" s="21" customFormat="1" ht="6.75" customHeight="1" x14ac:dyDescent="0.25">
      <c r="A84" s="72"/>
      <c r="B84" s="66"/>
    </row>
    <row r="85" spans="1:16" s="73" customFormat="1" ht="11.25" x14ac:dyDescent="0.2">
      <c r="A85" s="71" t="s">
        <v>92</v>
      </c>
    </row>
    <row r="86" spans="1:16" x14ac:dyDescent="0.25">
      <c r="A86" s="70"/>
    </row>
    <row r="87" spans="1:16" x14ac:dyDescent="0.25">
      <c r="A87" s="70"/>
    </row>
    <row r="88" spans="1:16" x14ac:dyDescent="0.25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</row>
    <row r="89" spans="1:16" x14ac:dyDescent="0.25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</row>
    <row r="90" spans="1:16" x14ac:dyDescent="0.25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</row>
    <row r="91" spans="1:16" x14ac:dyDescent="0.25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</row>
    <row r="92" spans="1:16" x14ac:dyDescent="0.25"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</row>
    <row r="93" spans="1:16" x14ac:dyDescent="0.25"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</row>
    <row r="94" spans="1:16" x14ac:dyDescent="0.25"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</row>
    <row r="95" spans="1:16" x14ac:dyDescent="0.25"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</row>
    <row r="96" spans="1:16" x14ac:dyDescent="0.25">
      <c r="B96" s="23"/>
      <c r="C96" s="23"/>
      <c r="D96" s="23"/>
      <c r="E96" s="23"/>
      <c r="F96" s="23"/>
    </row>
    <row r="97" spans="2:16" x14ac:dyDescent="0.25">
      <c r="B97" s="23"/>
      <c r="C97" s="23"/>
      <c r="D97" s="23"/>
      <c r="E97" s="23"/>
      <c r="F97" s="23"/>
    </row>
    <row r="98" spans="2:16" x14ac:dyDescent="0.25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</row>
    <row r="99" spans="2:16" x14ac:dyDescent="0.25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</row>
    <row r="100" spans="2:16" x14ac:dyDescent="0.25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</row>
    <row r="101" spans="2:16" x14ac:dyDescent="0.2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</row>
    <row r="102" spans="2:16" x14ac:dyDescent="0.2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</row>
    <row r="103" spans="2:16" x14ac:dyDescent="0.2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</row>
    <row r="104" spans="2:16" x14ac:dyDescent="0.25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</row>
    <row r="105" spans="2:16" x14ac:dyDescent="0.25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</row>
    <row r="106" spans="2:16" x14ac:dyDescent="0.25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</row>
    <row r="108" spans="2:16" x14ac:dyDescent="0.25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</row>
    <row r="109" spans="2:16" x14ac:dyDescent="0.25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</row>
    <row r="110" spans="2:16" x14ac:dyDescent="0.25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</row>
    <row r="111" spans="2:16" x14ac:dyDescent="0.25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</row>
    <row r="112" spans="2:16" x14ac:dyDescent="0.25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</row>
    <row r="113" spans="2:16" x14ac:dyDescent="0.25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</row>
    <row r="114" spans="2:16" x14ac:dyDescent="0.25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</row>
    <row r="115" spans="2:16" x14ac:dyDescent="0.25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</row>
    <row r="116" spans="2:16" x14ac:dyDescent="0.25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</row>
    <row r="117" spans="2:16" x14ac:dyDescent="0.25">
      <c r="B117" s="23"/>
    </row>
  </sheetData>
  <pageMargins left="0.7" right="0.7" top="0.75" bottom="0.75" header="0.3" footer="0.3"/>
  <pageSetup scale="35" orientation="portrait" r:id="rId1"/>
  <ignoredErrors>
    <ignoredError sqref="C62 C17 C26 C38 C51 E43 E45" formula="1"/>
    <ignoredError sqref="G8 G19 G28 G40 G53 G10 G12 G21 G30 G32 G42 G44 G46 G55 G57" evalErro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R31"/>
  <sheetViews>
    <sheetView showGridLines="0" zoomScaleNormal="100" workbookViewId="0">
      <pane xSplit="1" ySplit="5" topLeftCell="J6" activePane="bottomRight" state="frozen"/>
      <selection pane="topRight" activeCell="B1" sqref="B1"/>
      <selection pane="bottomLeft" activeCell="A6" sqref="A6"/>
      <selection pane="bottomRight" activeCell="Q5" sqref="Q5"/>
    </sheetView>
  </sheetViews>
  <sheetFormatPr defaultColWidth="9.140625" defaultRowHeight="15" x14ac:dyDescent="0.25"/>
  <cols>
    <col min="1" max="1" width="37.7109375" style="20" customWidth="1"/>
    <col min="2" max="2" width="9.140625" style="20"/>
    <col min="3" max="9" width="8.85546875" style="20" customWidth="1"/>
    <col min="10" max="16384" width="9.140625" style="20"/>
  </cols>
  <sheetData>
    <row r="4" spans="1:18" x14ac:dyDescent="0.25">
      <c r="A4" s="21" t="s">
        <v>83</v>
      </c>
    </row>
    <row r="5" spans="1:18" x14ac:dyDescent="0.25">
      <c r="A5" s="44"/>
      <c r="B5" s="56" t="s">
        <v>114</v>
      </c>
      <c r="C5" s="56" t="s">
        <v>115</v>
      </c>
      <c r="D5" s="56" t="s">
        <v>118</v>
      </c>
      <c r="E5" s="56" t="s">
        <v>124</v>
      </c>
      <c r="F5" s="56" t="s">
        <v>125</v>
      </c>
      <c r="G5" s="56" t="s">
        <v>126</v>
      </c>
      <c r="H5" s="56" t="s">
        <v>129</v>
      </c>
      <c r="I5" s="56" t="s">
        <v>130</v>
      </c>
      <c r="J5" s="56" t="s">
        <v>131</v>
      </c>
      <c r="K5" s="56" t="s">
        <v>160</v>
      </c>
      <c r="L5" s="56" t="s">
        <v>162</v>
      </c>
      <c r="M5" s="56" t="s">
        <v>164</v>
      </c>
      <c r="N5" s="56" t="s">
        <v>166</v>
      </c>
      <c r="O5" s="56" t="s">
        <v>168</v>
      </c>
      <c r="P5" s="56" t="s">
        <v>169</v>
      </c>
      <c r="Q5" s="56" t="s">
        <v>170</v>
      </c>
    </row>
    <row r="6" spans="1:18" s="21" customFormat="1" x14ac:dyDescent="0.25">
      <c r="A6" s="10" t="s">
        <v>2</v>
      </c>
      <c r="B6" s="26">
        <f>B7+B8</f>
        <v>7592</v>
      </c>
      <c r="C6" s="26">
        <f>C7+C8</f>
        <v>6995</v>
      </c>
      <c r="D6" s="26">
        <f t="shared" ref="D6:J6" si="0">D7+D8</f>
        <v>6927</v>
      </c>
      <c r="E6" s="26">
        <f t="shared" si="0"/>
        <v>7155</v>
      </c>
      <c r="F6" s="26">
        <f t="shared" si="0"/>
        <v>6786</v>
      </c>
      <c r="G6" s="26">
        <f t="shared" si="0"/>
        <v>7138</v>
      </c>
      <c r="H6" s="26">
        <f t="shared" si="0"/>
        <v>6634</v>
      </c>
      <c r="I6" s="26">
        <f t="shared" si="0"/>
        <v>6275</v>
      </c>
      <c r="J6" s="26">
        <f t="shared" si="0"/>
        <v>5824</v>
      </c>
      <c r="K6" s="26">
        <f t="shared" ref="K6:P6" si="1">K7+K8</f>
        <v>5823</v>
      </c>
      <c r="L6" s="26">
        <f t="shared" si="1"/>
        <v>6002</v>
      </c>
      <c r="M6" s="26">
        <f t="shared" si="1"/>
        <v>5974</v>
      </c>
      <c r="N6" s="26">
        <f t="shared" si="1"/>
        <v>6011</v>
      </c>
      <c r="O6" s="26">
        <f t="shared" si="1"/>
        <v>6151</v>
      </c>
      <c r="P6" s="26">
        <f t="shared" si="1"/>
        <v>6243</v>
      </c>
      <c r="Q6" s="26">
        <f t="shared" ref="Q6" si="2">Q7+Q8</f>
        <v>6262</v>
      </c>
    </row>
    <row r="7" spans="1:18" x14ac:dyDescent="0.25">
      <c r="A7" s="65" t="s">
        <v>81</v>
      </c>
      <c r="B7" s="12">
        <v>4439</v>
      </c>
      <c r="C7" s="12">
        <v>4132</v>
      </c>
      <c r="D7" s="12">
        <v>4392</v>
      </c>
      <c r="E7" s="12">
        <v>4704</v>
      </c>
      <c r="F7" s="12">
        <v>4652</v>
      </c>
      <c r="G7" s="12">
        <v>5082</v>
      </c>
      <c r="H7" s="12">
        <v>4806</v>
      </c>
      <c r="I7" s="12">
        <v>4669</v>
      </c>
      <c r="J7" s="12">
        <v>4517</v>
      </c>
      <c r="K7" s="12">
        <v>4504</v>
      </c>
      <c r="L7" s="12">
        <v>4664</v>
      </c>
      <c r="M7" s="12">
        <v>4656</v>
      </c>
      <c r="N7" s="12">
        <v>4637</v>
      </c>
      <c r="O7" s="12">
        <v>4788</v>
      </c>
      <c r="P7" s="12">
        <v>4892</v>
      </c>
      <c r="Q7" s="12">
        <v>4981</v>
      </c>
      <c r="R7" s="23"/>
    </row>
    <row r="8" spans="1:18" x14ac:dyDescent="0.25">
      <c r="A8" s="65" t="s">
        <v>72</v>
      </c>
      <c r="B8" s="12">
        <v>3153</v>
      </c>
      <c r="C8" s="12">
        <v>2863</v>
      </c>
      <c r="D8" s="12">
        <v>2535</v>
      </c>
      <c r="E8" s="12">
        <v>2451</v>
      </c>
      <c r="F8" s="12">
        <v>2134</v>
      </c>
      <c r="G8" s="12">
        <v>2056</v>
      </c>
      <c r="H8" s="12">
        <v>1828</v>
      </c>
      <c r="I8" s="12">
        <v>1606</v>
      </c>
      <c r="J8" s="12">
        <v>1307</v>
      </c>
      <c r="K8" s="12">
        <v>1319</v>
      </c>
      <c r="L8" s="12">
        <v>1338</v>
      </c>
      <c r="M8" s="12">
        <v>1318</v>
      </c>
      <c r="N8" s="12">
        <v>1374</v>
      </c>
      <c r="O8" s="12">
        <v>1363</v>
      </c>
      <c r="P8" s="12">
        <v>1351</v>
      </c>
      <c r="Q8" s="12">
        <v>1281</v>
      </c>
      <c r="R8" s="23"/>
    </row>
    <row r="9" spans="1:18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23"/>
    </row>
    <row r="10" spans="1:18" x14ac:dyDescent="0.25">
      <c r="A10" s="11"/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23"/>
    </row>
    <row r="11" spans="1:18" s="21" customFormat="1" x14ac:dyDescent="0.25">
      <c r="A11" s="10" t="s">
        <v>3</v>
      </c>
      <c r="B11" s="26">
        <f>B12+B13</f>
        <v>19451</v>
      </c>
      <c r="C11" s="26">
        <f>C12+C13</f>
        <v>21149</v>
      </c>
      <c r="D11" s="26">
        <f t="shared" ref="D11:J11" si="3">D12+D13</f>
        <v>21785</v>
      </c>
      <c r="E11" s="26">
        <f t="shared" si="3"/>
        <v>22688</v>
      </c>
      <c r="F11" s="26">
        <f t="shared" si="3"/>
        <v>24000</v>
      </c>
      <c r="G11" s="26">
        <f t="shared" si="3"/>
        <v>24353</v>
      </c>
      <c r="H11" s="26">
        <f t="shared" si="3"/>
        <v>23630</v>
      </c>
      <c r="I11" s="26">
        <f t="shared" si="3"/>
        <v>23033</v>
      </c>
      <c r="J11" s="26">
        <f t="shared" si="3"/>
        <v>22464</v>
      </c>
      <c r="K11" s="26">
        <f t="shared" ref="K11:P11" si="4">K12+K13</f>
        <v>21843</v>
      </c>
      <c r="L11" s="26">
        <f t="shared" si="4"/>
        <v>22126</v>
      </c>
      <c r="M11" s="26">
        <f t="shared" si="4"/>
        <v>21140</v>
      </c>
      <c r="N11" s="26">
        <f t="shared" si="4"/>
        <v>20705</v>
      </c>
      <c r="O11" s="26">
        <f t="shared" si="4"/>
        <v>20427</v>
      </c>
      <c r="P11" s="26">
        <f t="shared" si="4"/>
        <v>19899</v>
      </c>
      <c r="Q11" s="26">
        <f t="shared" ref="Q11" si="5">Q12+Q13</f>
        <v>20085</v>
      </c>
      <c r="R11" s="23"/>
    </row>
    <row r="12" spans="1:18" x14ac:dyDescent="0.25">
      <c r="A12" s="65" t="s">
        <v>76</v>
      </c>
      <c r="B12" s="12">
        <v>14275</v>
      </c>
      <c r="C12" s="12">
        <v>15673</v>
      </c>
      <c r="D12" s="12">
        <v>16543</v>
      </c>
      <c r="E12" s="12">
        <v>17406</v>
      </c>
      <c r="F12" s="12">
        <v>18788</v>
      </c>
      <c r="G12" s="12">
        <v>18514</v>
      </c>
      <c r="H12" s="12">
        <v>17454</v>
      </c>
      <c r="I12" s="12">
        <v>16799</v>
      </c>
      <c r="J12" s="12">
        <v>16005</v>
      </c>
      <c r="K12" s="12">
        <v>15425</v>
      </c>
      <c r="L12" s="12">
        <v>15393</v>
      </c>
      <c r="M12" s="12">
        <v>14799</v>
      </c>
      <c r="N12" s="12">
        <v>14721</v>
      </c>
      <c r="O12" s="12">
        <v>14576</v>
      </c>
      <c r="P12" s="12">
        <v>14218</v>
      </c>
      <c r="Q12" s="12">
        <v>14540</v>
      </c>
      <c r="R12" s="23"/>
    </row>
    <row r="13" spans="1:18" x14ac:dyDescent="0.25">
      <c r="A13" s="65" t="s">
        <v>72</v>
      </c>
      <c r="B13" s="12">
        <v>5176</v>
      </c>
      <c r="C13" s="12">
        <v>5476</v>
      </c>
      <c r="D13" s="12">
        <v>5242</v>
      </c>
      <c r="E13" s="12">
        <v>5282</v>
      </c>
      <c r="F13" s="12">
        <v>5212</v>
      </c>
      <c r="G13" s="12">
        <v>5839</v>
      </c>
      <c r="H13" s="12">
        <v>6176</v>
      </c>
      <c r="I13" s="12">
        <v>6234</v>
      </c>
      <c r="J13" s="12">
        <v>6459</v>
      </c>
      <c r="K13" s="12">
        <v>6418</v>
      </c>
      <c r="L13" s="12">
        <v>6733</v>
      </c>
      <c r="M13" s="12">
        <v>6341</v>
      </c>
      <c r="N13" s="12">
        <v>5984</v>
      </c>
      <c r="O13" s="12">
        <v>5851</v>
      </c>
      <c r="P13" s="12">
        <v>5681</v>
      </c>
      <c r="Q13" s="12">
        <v>5545</v>
      </c>
      <c r="R13" s="23"/>
    </row>
    <row r="14" spans="1:18" x14ac:dyDescent="0.2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23"/>
    </row>
    <row r="15" spans="1:18" x14ac:dyDescent="0.25">
      <c r="A15" s="46" t="s">
        <v>80</v>
      </c>
      <c r="B15" s="22">
        <v>27043</v>
      </c>
      <c r="C15" s="83">
        <v>28143</v>
      </c>
      <c r="D15" s="83">
        <v>28711</v>
      </c>
      <c r="E15" s="83">
        <v>29843</v>
      </c>
      <c r="F15" s="83">
        <v>30784</v>
      </c>
      <c r="G15" s="83">
        <v>31490</v>
      </c>
      <c r="H15" s="83">
        <v>30264</v>
      </c>
      <c r="I15" s="83">
        <v>29307</v>
      </c>
      <c r="J15" s="83">
        <v>28288</v>
      </c>
      <c r="K15" s="83">
        <v>27665</v>
      </c>
      <c r="L15" s="83">
        <v>28127</v>
      </c>
      <c r="M15" s="83">
        <v>27115</v>
      </c>
      <c r="N15" s="83">
        <v>26716</v>
      </c>
      <c r="O15" s="83">
        <v>26578</v>
      </c>
      <c r="P15" s="83">
        <v>26142</v>
      </c>
      <c r="Q15" s="83">
        <v>26347</v>
      </c>
      <c r="R15" s="23"/>
    </row>
    <row r="16" spans="1:18" x14ac:dyDescent="0.25">
      <c r="A16" s="46" t="s">
        <v>82</v>
      </c>
      <c r="B16" s="22">
        <v>31454</v>
      </c>
      <c r="C16" s="84">
        <v>32295</v>
      </c>
      <c r="D16" s="84">
        <v>34915</v>
      </c>
      <c r="E16" s="84">
        <v>36534</v>
      </c>
      <c r="F16" s="84">
        <v>36899</v>
      </c>
      <c r="G16" s="84">
        <v>36876</v>
      </c>
      <c r="H16" s="84">
        <v>35450</v>
      </c>
      <c r="I16" s="84">
        <v>34042</v>
      </c>
      <c r="J16" s="84">
        <v>33961</v>
      </c>
      <c r="K16" s="84">
        <v>33771</v>
      </c>
      <c r="L16" s="84">
        <v>33992</v>
      </c>
      <c r="M16" s="84">
        <v>32664</v>
      </c>
      <c r="N16" s="84">
        <v>31644.999999999982</v>
      </c>
      <c r="O16" s="84">
        <v>31601</v>
      </c>
      <c r="P16" s="84">
        <v>31194</v>
      </c>
      <c r="Q16" s="84">
        <v>31442</v>
      </c>
      <c r="R16" s="23"/>
    </row>
    <row r="17" spans="1:17" s="17" customFormat="1" ht="12.75" customHeight="1" x14ac:dyDescent="0.25">
      <c r="A17" s="71" t="s">
        <v>87</v>
      </c>
    </row>
    <row r="18" spans="1:17" ht="13.5" customHeight="1" x14ac:dyDescent="0.25">
      <c r="A18" s="71" t="s">
        <v>88</v>
      </c>
    </row>
    <row r="19" spans="1:17" ht="13.5" customHeight="1" x14ac:dyDescent="0.25"/>
    <row r="20" spans="1:17" x14ac:dyDescent="0.25">
      <c r="A20" s="68"/>
    </row>
    <row r="21" spans="1:17" x14ac:dyDescent="0.25">
      <c r="A21" s="21" t="s">
        <v>73</v>
      </c>
    </row>
    <row r="22" spans="1:17" x14ac:dyDescent="0.25">
      <c r="A22" s="44"/>
      <c r="B22" s="56" t="s">
        <v>114</v>
      </c>
      <c r="C22" s="56" t="s">
        <v>115</v>
      </c>
      <c r="D22" s="56" t="s">
        <v>118</v>
      </c>
      <c r="E22" s="56" t="s">
        <v>124</v>
      </c>
      <c r="F22" s="56" t="str">
        <f t="shared" ref="F22:K22" si="6">F5</f>
        <v>Q1 FY23</v>
      </c>
      <c r="G22" s="56" t="str">
        <f t="shared" si="6"/>
        <v>Q2 FY23</v>
      </c>
      <c r="H22" s="56" t="str">
        <f t="shared" si="6"/>
        <v>Q3 FY23</v>
      </c>
      <c r="I22" s="56" t="str">
        <f t="shared" si="6"/>
        <v>Q4 FY23</v>
      </c>
      <c r="J22" s="56" t="str">
        <f t="shared" si="6"/>
        <v>Q1 FY24</v>
      </c>
      <c r="K22" s="56" t="str">
        <f t="shared" si="6"/>
        <v>Q2 FY24</v>
      </c>
      <c r="L22" s="56" t="str">
        <f t="shared" ref="L22:Q22" si="7">L5</f>
        <v>Q3 FY24</v>
      </c>
      <c r="M22" s="56" t="str">
        <f t="shared" si="7"/>
        <v>Q4 FY24</v>
      </c>
      <c r="N22" s="56" t="str">
        <f t="shared" si="7"/>
        <v>Q1 FY25</v>
      </c>
      <c r="O22" s="56" t="str">
        <f t="shared" si="7"/>
        <v>Q2 FY25</v>
      </c>
      <c r="P22" s="56" t="str">
        <f t="shared" si="7"/>
        <v>Q3 FY25</v>
      </c>
      <c r="Q22" s="56" t="str">
        <f t="shared" si="7"/>
        <v>Q4 FY25</v>
      </c>
    </row>
    <row r="23" spans="1:17" x14ac:dyDescent="0.25">
      <c r="A23" s="10" t="s">
        <v>30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x14ac:dyDescent="0.25">
      <c r="A24" s="11" t="s">
        <v>2</v>
      </c>
      <c r="B24" s="24">
        <v>0.93</v>
      </c>
      <c r="C24" s="24">
        <v>0.91</v>
      </c>
      <c r="D24" s="24">
        <v>0.89</v>
      </c>
      <c r="E24" s="24">
        <v>0.89</v>
      </c>
      <c r="F24" s="24">
        <v>0.9</v>
      </c>
      <c r="G24" s="24">
        <v>0.87</v>
      </c>
      <c r="H24" s="24">
        <v>0.87</v>
      </c>
      <c r="I24" s="24">
        <v>0.89</v>
      </c>
      <c r="J24" s="24">
        <v>0.89</v>
      </c>
      <c r="K24" s="24">
        <v>0.87</v>
      </c>
      <c r="L24" s="24">
        <v>0.84</v>
      </c>
      <c r="M24" s="24">
        <v>0.86</v>
      </c>
      <c r="N24" s="24">
        <v>0.86</v>
      </c>
      <c r="O24" s="24">
        <v>0.87</v>
      </c>
      <c r="P24" s="24">
        <v>0.86</v>
      </c>
      <c r="Q24" s="24">
        <v>0.89</v>
      </c>
    </row>
    <row r="25" spans="1:17" x14ac:dyDescent="0.25">
      <c r="A25" s="47" t="s">
        <v>3</v>
      </c>
      <c r="B25" s="48">
        <v>0.81</v>
      </c>
      <c r="C25" s="24">
        <v>0.8</v>
      </c>
      <c r="D25" s="24">
        <v>0.73</v>
      </c>
      <c r="E25" s="24">
        <v>0.68</v>
      </c>
      <c r="F25" s="24">
        <v>0.7</v>
      </c>
      <c r="G25" s="24">
        <v>0.68</v>
      </c>
      <c r="H25" s="24">
        <v>0.7</v>
      </c>
      <c r="I25" s="24">
        <v>0.75</v>
      </c>
      <c r="J25" s="24">
        <v>0.75</v>
      </c>
      <c r="K25" s="24">
        <v>0.72</v>
      </c>
      <c r="L25" s="24">
        <v>0.69</v>
      </c>
      <c r="M25" s="24">
        <v>0.71</v>
      </c>
      <c r="N25" s="24">
        <v>0.75</v>
      </c>
      <c r="O25" s="24">
        <v>0.74</v>
      </c>
      <c r="P25" s="24">
        <v>0.74</v>
      </c>
      <c r="Q25" s="24">
        <v>0.78</v>
      </c>
    </row>
    <row r="26" spans="1:17" x14ac:dyDescent="0.25">
      <c r="A26" s="47"/>
      <c r="B26" s="48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x14ac:dyDescent="0.25">
      <c r="A27" s="10" t="s">
        <v>29</v>
      </c>
      <c r="B27" s="27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x14ac:dyDescent="0.25">
      <c r="A28" s="11" t="s">
        <v>3</v>
      </c>
      <c r="B28" s="24">
        <v>0.83</v>
      </c>
      <c r="C28" s="24">
        <v>0.82</v>
      </c>
      <c r="D28" s="24">
        <v>0.79</v>
      </c>
      <c r="E28" s="24">
        <v>0.77</v>
      </c>
      <c r="F28" s="24">
        <v>0.74</v>
      </c>
      <c r="G28" s="24">
        <v>0.72</v>
      </c>
      <c r="H28" s="24">
        <v>0.74</v>
      </c>
      <c r="I28" s="24">
        <v>0.79</v>
      </c>
      <c r="J28" s="24">
        <v>0.8</v>
      </c>
      <c r="K28" s="24">
        <v>0.77</v>
      </c>
      <c r="L28" s="24">
        <v>0.74</v>
      </c>
      <c r="M28" s="24">
        <v>0.75</v>
      </c>
      <c r="N28" s="24">
        <v>0.76</v>
      </c>
      <c r="O28" s="24">
        <v>0.76</v>
      </c>
      <c r="P28" s="24">
        <v>0.75</v>
      </c>
      <c r="Q28" s="24">
        <v>0.78</v>
      </c>
    </row>
    <row r="29" spans="1:17" s="17" customFormat="1" ht="11.25" x14ac:dyDescent="0.25">
      <c r="A29" s="17" t="s">
        <v>89</v>
      </c>
    </row>
    <row r="31" spans="1:17" x14ac:dyDescent="0.25">
      <c r="A31" s="3"/>
    </row>
  </sheetData>
  <pageMargins left="0.7" right="0.7" top="0.75" bottom="0.75" header="0.3" footer="0.3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Summary</vt:lpstr>
      <vt:lpstr>P&amp;L Statement</vt:lpstr>
      <vt:lpstr>KPI PL</vt:lpstr>
      <vt:lpstr>Balance Sheet</vt:lpstr>
      <vt:lpstr>KPI BS</vt:lpstr>
      <vt:lpstr>Segment Financials</vt:lpstr>
      <vt:lpstr>Revenue Details</vt:lpstr>
      <vt:lpstr>Operational Metrics</vt:lpstr>
      <vt:lpstr>'Balance Sheet'!Print_Area</vt:lpstr>
      <vt:lpstr>'KPI BS'!Print_Area</vt:lpstr>
      <vt:lpstr>'KPI PL'!Print_Area</vt:lpstr>
      <vt:lpstr>'P&amp;L Statement'!Print_Area</vt:lpstr>
      <vt:lpstr>'Segment Financials'!Print_Area</vt:lpstr>
    </vt:vector>
  </TitlesOfParts>
  <Company>Mphasis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Ramya G01</cp:lastModifiedBy>
  <cp:lastPrinted>2020-06-23T13:33:29Z</cp:lastPrinted>
  <dcterms:created xsi:type="dcterms:W3CDTF">2018-02-07T11:54:03Z</dcterms:created>
  <dcterms:modified xsi:type="dcterms:W3CDTF">2025-04-25T06:52:03Z</dcterms:modified>
</cp:coreProperties>
</file>